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6840" tabRatio="675" activeTab="0"/>
  </bookViews>
  <sheets>
    <sheet name="Input-Access &amp; Fairness Survey" sheetId="1" r:id="rId1"/>
    <sheet name="Graphs-Average Responses " sheetId="2" r:id="rId2"/>
    <sheet name="Graphs-Index Scores" sheetId="3" r:id="rId3"/>
    <sheet name="Graphs-Freq x Background " sheetId="4" r:id="rId4"/>
  </sheets>
  <definedNames>
    <definedName name="_xlnm.Print_Area" localSheetId="1">'Graphs-Average Responses '!$A$1:$AH$60</definedName>
    <definedName name="_xlnm.Print_Area" localSheetId="3">'Graphs-Freq x Background '!$A$1:$P$131</definedName>
    <definedName name="_xlnm.Print_Area" localSheetId="2">'Graphs-Index Scores'!$A$1:$N$28</definedName>
    <definedName name="_xlnm.Print_Area" localSheetId="0">'Input-Access &amp; Fairness Survey'!$A$1:$AN$110</definedName>
  </definedNames>
  <calcPr fullCalcOnLoad="1"/>
</workbook>
</file>

<file path=xl/sharedStrings.xml><?xml version="1.0" encoding="utf-8"?>
<sst xmlns="http://schemas.openxmlformats.org/spreadsheetml/2006/main" count="99" uniqueCount="78">
  <si>
    <t>Question</t>
  </si>
  <si>
    <t>Worksheet Instructions</t>
  </si>
  <si>
    <t>Graph Interpretation</t>
  </si>
  <si>
    <t xml:space="preserve"> Measure 1</t>
  </si>
  <si>
    <t>Access and Fairness Survey</t>
  </si>
  <si>
    <t>Section II: Fairness</t>
  </si>
  <si>
    <t xml:space="preserve">Section III:  Background </t>
  </si>
  <si>
    <t>Finding the courthouse was easy.</t>
  </si>
  <si>
    <t>The forms I needed were clear and easy to understand.</t>
  </si>
  <si>
    <t>I felt safe in the courthouse.</t>
  </si>
  <si>
    <t>I was treated with courtesy and respect.</t>
  </si>
  <si>
    <t>I easily found the courtroom or office I needed.</t>
  </si>
  <si>
    <t>The Court's website was useful.</t>
  </si>
  <si>
    <t>The judge had the information necessary to make good decisions about my case.</t>
  </si>
  <si>
    <t>I was treated the same as everyone else.</t>
  </si>
  <si>
    <t>I was able to get my court business done in a reasonable time.</t>
  </si>
  <si>
    <t>Court staff paid attention to my needs.</t>
  </si>
  <si>
    <t>The court's hours of operation made it easy for me to do business.</t>
  </si>
  <si>
    <t>The way my cases was handled was fair.</t>
  </si>
  <si>
    <t>The judge listened to my side of the story before he or she made a decision.</t>
  </si>
  <si>
    <t>As I leave the court, I know what to do next about my case.</t>
  </si>
  <si>
    <t>Section 1:  Access</t>
  </si>
  <si>
    <t>The court makes reasonable efforts to remove physical and language barriers to service.</t>
  </si>
  <si>
    <t>What did you do at the court today? (enter 1-10)</t>
  </si>
  <si>
    <t>How often are you typically in this courthouse? (enter 1-4)</t>
  </si>
  <si>
    <t>What type of case brought you to the courthouse today? (enter 1-8)</t>
  </si>
  <si>
    <t>What is your gender? (enter 1 or 2)</t>
  </si>
  <si>
    <t>How do you identify yourself? (enter 1-8)</t>
  </si>
  <si>
    <t>1.  Search court records/obtain documents</t>
  </si>
  <si>
    <t>2.  File papers</t>
  </si>
  <si>
    <t>3.  Make a payment</t>
  </si>
  <si>
    <t>4.  Get information</t>
  </si>
  <si>
    <t>5.  Appear as a witness</t>
  </si>
  <si>
    <t>6.  Attorney representing a client</t>
  </si>
  <si>
    <t>7.  Jury duty</t>
  </si>
  <si>
    <t>8.  Attend a hearing or trial</t>
  </si>
  <si>
    <t>9.  Law enforcement/probation/social services staff</t>
  </si>
  <si>
    <t>10.  Party to a legal matter</t>
  </si>
  <si>
    <t>1.  First time in this courthouse.</t>
  </si>
  <si>
    <t>3.  Several times a year.</t>
  </si>
  <si>
    <t>4.  Regularly</t>
  </si>
  <si>
    <t>1.  Male</t>
  </si>
  <si>
    <t>2.  Female</t>
  </si>
  <si>
    <t>1.  American Indian or Alaska Native</t>
  </si>
  <si>
    <t>2.  Asian</t>
  </si>
  <si>
    <t>3.  Black or African American</t>
  </si>
  <si>
    <t>4.  Hispanic or Latino</t>
  </si>
  <si>
    <t>5.  Native Hawaiian or Other Pacific Islander</t>
  </si>
  <si>
    <t>6.  White</t>
  </si>
  <si>
    <t>7.  Mixed Race</t>
  </si>
  <si>
    <t xml:space="preserve">8.  Other </t>
  </si>
  <si>
    <t>1.  Traffic</t>
  </si>
  <si>
    <t>2.  Criminal</t>
  </si>
  <si>
    <t>3.  Civil matter</t>
  </si>
  <si>
    <t>4.  Divorce, child custody or support</t>
  </si>
  <si>
    <t>5.  Juvenile matter</t>
  </si>
  <si>
    <t>6.  Probate</t>
  </si>
  <si>
    <t>8.  Other</t>
  </si>
  <si>
    <t>7.  Small Claims</t>
  </si>
  <si>
    <t>2.  Once a year or less.</t>
  </si>
  <si>
    <r>
      <t xml:space="preserve">Overall Average </t>
    </r>
    <r>
      <rPr>
        <b/>
        <u val="single"/>
        <sz val="10"/>
        <rFont val="Arial"/>
        <family val="2"/>
      </rPr>
      <t>Access</t>
    </r>
    <r>
      <rPr>
        <b/>
        <sz val="10"/>
        <rFont val="Arial"/>
        <family val="2"/>
      </rPr>
      <t xml:space="preserve"> Score</t>
    </r>
  </si>
  <si>
    <r>
      <t xml:space="preserve">Overall </t>
    </r>
    <r>
      <rPr>
        <b/>
        <u val="single"/>
        <sz val="10"/>
        <rFont val="Arial"/>
        <family val="2"/>
      </rPr>
      <t>Access</t>
    </r>
    <r>
      <rPr>
        <b/>
        <sz val="10"/>
        <rFont val="Arial"/>
        <family val="2"/>
      </rPr>
      <t xml:space="preserve"> Index Score (100 point scale)</t>
    </r>
  </si>
  <si>
    <r>
      <t xml:space="preserve">Overall Average </t>
    </r>
    <r>
      <rPr>
        <b/>
        <u val="single"/>
        <sz val="10"/>
        <rFont val="Arial"/>
        <family val="2"/>
      </rPr>
      <t>Fairness</t>
    </r>
    <r>
      <rPr>
        <b/>
        <sz val="10"/>
        <rFont val="Arial"/>
        <family val="2"/>
      </rPr>
      <t xml:space="preserve"> Score</t>
    </r>
  </si>
  <si>
    <r>
      <t xml:space="preserve">Overall </t>
    </r>
    <r>
      <rPr>
        <b/>
        <u val="single"/>
        <sz val="10"/>
        <rFont val="Arial"/>
        <family val="2"/>
      </rPr>
      <t>Fairness</t>
    </r>
    <r>
      <rPr>
        <b/>
        <sz val="10"/>
        <rFont val="Arial"/>
        <family val="2"/>
      </rPr>
      <t xml:space="preserve"> Index Score (100 point scale)</t>
    </r>
  </si>
  <si>
    <t>Access</t>
  </si>
  <si>
    <t>Fairness</t>
  </si>
  <si>
    <t xml:space="preserve">a. The graphs in the subsequent worksheets automatically update as the survey inputs are completed in this worksheet.  </t>
  </si>
  <si>
    <t xml:space="preserve">c. Data may only be entered in the gray cells.  An acceptable input will change the cell color from gray to white and the input text color will turn to maroon.     </t>
  </si>
  <si>
    <t xml:space="preserve">Access and Fairness Survey </t>
  </si>
  <si>
    <t xml:space="preserve">a. Use this spreadsheet to enter survey responses; as data are entered, average scores are generated and automatically plotted.  </t>
  </si>
  <si>
    <t>b. Up to 25 surveys can be entered.</t>
  </si>
  <si>
    <t>d. All white colored cells with black text are locked.</t>
  </si>
  <si>
    <t>N Size</t>
  </si>
  <si>
    <t>Scores</t>
  </si>
  <si>
    <t>Average</t>
  </si>
  <si>
    <t>Enter: 1=Strongly Disagree; 2=Disagree; 3=Neither Agree nor Disagree; 4=Agree; 5=Strongly Agree</t>
  </si>
  <si>
    <t>Total Number of Surveys</t>
  </si>
  <si>
    <t>For Each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</si>
</sst>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?0."/>
    <numFmt numFmtId="169" formatCode="0.0"/>
    <numFmt numFmtId="170" formatCode="0."/>
    <numFmt numFmtId="171" formatCode="?0.0"/>
    <numFmt numFmtId="172" formatCode="?0"/>
  </numFmts>
  <fonts count="31">
    <font>
      <sz val="8"/>
      <name val="Arial"/>
      <family val="0"/>
    </font>
    <font>
      <sz val="14"/>
      <color indexed="63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3.75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4.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sz val="1.75"/>
      <name val="Arial"/>
      <family val="2"/>
    </font>
    <font>
      <sz val="9.25"/>
      <name val="Arial"/>
      <family val="0"/>
    </font>
    <font>
      <b/>
      <sz val="10"/>
      <color indexed="8"/>
      <name val="Arial"/>
      <family val="2"/>
    </font>
    <font>
      <sz val="8.25"/>
      <name val="Arial"/>
      <family val="0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2"/>
      <color indexed="19"/>
      <name val="Arial"/>
      <family val="2"/>
    </font>
    <font>
      <b/>
      <sz val="8.25"/>
      <name val="Arial"/>
      <family val="2"/>
    </font>
    <font>
      <b/>
      <sz val="8.75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" borderId="0" xfId="0" applyFill="1" applyAlignment="1">
      <alignment/>
    </xf>
    <xf numFmtId="0" fontId="23" fillId="4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169" fontId="0" fillId="0" borderId="0" xfId="0" applyNumberFormat="1" applyFill="1" applyAlignment="1">
      <alignment horizontal="center"/>
    </xf>
    <xf numFmtId="9" fontId="0" fillId="0" borderId="0" xfId="19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 horizontal="center" textRotation="90"/>
      <protection hidden="1"/>
    </xf>
    <xf numFmtId="0" fontId="10" fillId="6" borderId="0" xfId="0" applyFont="1" applyFill="1" applyAlignment="1" applyProtection="1">
      <alignment horizontal="center" textRotation="90"/>
      <protection hidden="1"/>
    </xf>
    <xf numFmtId="0" fontId="0" fillId="6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textRotation="90"/>
      <protection hidden="1"/>
    </xf>
    <xf numFmtId="0" fontId="10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170" fontId="2" fillId="0" borderId="2" xfId="0" applyNumberFormat="1" applyFont="1" applyFill="1" applyBorder="1" applyAlignment="1" applyProtection="1">
      <alignment horizontal="center"/>
      <protection hidden="1"/>
    </xf>
    <xf numFmtId="168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8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9" fontId="2" fillId="0" borderId="0" xfId="19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171" fontId="2" fillId="0" borderId="3" xfId="0" applyNumberFormat="1" applyFont="1" applyFill="1" applyBorder="1" applyAlignment="1" applyProtection="1">
      <alignment horizontal="center"/>
      <protection hidden="1"/>
    </xf>
    <xf numFmtId="171" fontId="2" fillId="0" borderId="0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171" fontId="2" fillId="0" borderId="5" xfId="0" applyNumberFormat="1" applyFont="1" applyFill="1" applyBorder="1" applyAlignment="1" applyProtection="1">
      <alignment horizontal="center"/>
      <protection hidden="1"/>
    </xf>
    <xf numFmtId="171" fontId="2" fillId="0" borderId="6" xfId="0" applyNumberFormat="1" applyFont="1" applyFill="1" applyBorder="1" applyAlignment="1" applyProtection="1">
      <alignment horizontal="center"/>
      <protection hidden="1"/>
    </xf>
    <xf numFmtId="171" fontId="2" fillId="0" borderId="7" xfId="0" applyNumberFormat="1" applyFont="1" applyFill="1" applyBorder="1" applyAlignment="1" applyProtection="1">
      <alignment horizontal="center"/>
      <protection hidden="1"/>
    </xf>
    <xf numFmtId="171" fontId="2" fillId="0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9" fontId="2" fillId="0" borderId="7" xfId="19" applyFont="1" applyFill="1" applyBorder="1" applyAlignment="1" applyProtection="1">
      <alignment horizontal="center"/>
      <protection hidden="1"/>
    </xf>
    <xf numFmtId="169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8" xfId="0" applyFont="1" applyFill="1" applyBorder="1" applyAlignment="1" applyProtection="1">
      <alignment horizontal="right"/>
      <protection hidden="1"/>
    </xf>
    <xf numFmtId="9" fontId="2" fillId="0" borderId="8" xfId="19" applyFont="1" applyFill="1" applyBorder="1" applyAlignment="1" applyProtection="1">
      <alignment horizontal="center"/>
      <protection hidden="1"/>
    </xf>
    <xf numFmtId="171" fontId="2" fillId="0" borderId="8" xfId="0" applyNumberFormat="1" applyFont="1" applyFill="1" applyBorder="1" applyAlignment="1" applyProtection="1">
      <alignment horizontal="center"/>
      <protection hidden="1"/>
    </xf>
    <xf numFmtId="171" fontId="11" fillId="0" borderId="8" xfId="0" applyNumberFormat="1" applyFont="1" applyFill="1" applyBorder="1" applyAlignment="1" applyProtection="1">
      <alignment horizontal="center"/>
      <protection hidden="1"/>
    </xf>
    <xf numFmtId="171" fontId="1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9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0" fillId="0" borderId="3" xfId="0" applyFill="1" applyBorder="1" applyAlignment="1">
      <alignment/>
    </xf>
    <xf numFmtId="0" fontId="12" fillId="0" borderId="3" xfId="0" applyFont="1" applyBorder="1" applyAlignment="1" applyProtection="1">
      <alignment/>
      <protection hidden="1"/>
    </xf>
    <xf numFmtId="0" fontId="12" fillId="0" borderId="3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 horizontal="center" textRotation="90"/>
      <protection hidden="1"/>
    </xf>
    <xf numFmtId="0" fontId="15" fillId="0" borderId="0" xfId="0" applyFont="1" applyBorder="1" applyAlignment="1" applyProtection="1">
      <alignment horizontal="center" textRotation="90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0" fillId="3" borderId="0" xfId="19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Access Survey - Average Response Scores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3325"/>
          <c:w val="0.9385"/>
          <c:h val="0.7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'Input-Access &amp; Fairness Survey'!$E$19:$E$28</c:f>
              <c:strCache>
                <c:ptCount val="10"/>
                <c:pt idx="0">
                  <c:v>Finding the courthouse was easy.</c:v>
                </c:pt>
                <c:pt idx="1">
                  <c:v>The forms I needed were clear and easy to understand.</c:v>
                </c:pt>
                <c:pt idx="2">
                  <c:v>I felt safe in the courthouse.</c:v>
                </c:pt>
                <c:pt idx="3">
                  <c:v>The court makes reasonable efforts to remove physical and language barriers to service.</c:v>
                </c:pt>
                <c:pt idx="4">
                  <c:v>I was able to get my court business done in a reasonable time.</c:v>
                </c:pt>
                <c:pt idx="5">
                  <c:v>Court staff paid attention to my needs.</c:v>
                </c:pt>
                <c:pt idx="6">
                  <c:v>I was treated with courtesy and respect.</c:v>
                </c:pt>
                <c:pt idx="7">
                  <c:v>I easily found the courtroom or office I needed.</c:v>
                </c:pt>
                <c:pt idx="8">
                  <c:v>The Court's website was useful.</c:v>
                </c:pt>
                <c:pt idx="9">
                  <c:v>The court's hours of operation made it easy for me to do business.</c:v>
                </c:pt>
              </c:strCache>
            </c:strRef>
          </c:cat>
          <c:val>
            <c:numRef>
              <c:f>'Input-Access &amp; Fairness Survey'!$M$19:$M$28</c:f>
              <c:numCache>
                <c:ptCount val="10"/>
                <c:pt idx="0">
                  <c:v>2.7777777777777777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axId val="30065418"/>
        <c:axId val="36007227"/>
      </c:barChart>
      <c:catAx>
        <c:axId val="300654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36007227"/>
        <c:crosses val="autoZero"/>
        <c:auto val="1"/>
        <c:lblOffset val="100"/>
        <c:tickLblSkip val="1"/>
        <c:noMultiLvlLbl val="0"/>
      </c:catAx>
      <c:valAx>
        <c:axId val="36007227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Average Response Score</a:t>
                </a:r>
              </a:p>
            </c:rich>
          </c:tx>
          <c:layout>
            <c:manualLayout>
              <c:xMode val="factor"/>
              <c:yMode val="factor"/>
              <c:x val="0.28575"/>
              <c:y val="0.014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808000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006541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What type of case brought you to the court today?</a:t>
            </a: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Percentage of Survey Responses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1135"/>
          <c:y val="0.22275"/>
          <c:w val="0.838"/>
          <c:h val="0.73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'Graphs-Freq x Background '!$B$62:$B$69</c:f>
              <c:strCache/>
            </c:strRef>
          </c:cat>
          <c:val>
            <c:numRef>
              <c:f>'Graphs-Freq x Background '!$C$62:$C$69</c:f>
              <c:numCache/>
            </c:numRef>
          </c:val>
        </c:ser>
        <c:overlap val="-100"/>
        <c:gapWidth val="100"/>
        <c:axId val="16381556"/>
        <c:axId val="61333461"/>
      </c:barChart>
      <c:catAx>
        <c:axId val="163815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61333461"/>
        <c:crosses val="autoZero"/>
        <c:auto val="1"/>
        <c:lblOffset val="100"/>
        <c:tickLblSkip val="1"/>
        <c:noMultiLvlLbl val="0"/>
      </c:catAx>
      <c:valAx>
        <c:axId val="61333461"/>
        <c:scaling>
          <c:orientation val="minMax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81556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Fairness Survey - Average Response Scores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0125"/>
          <c:y val="0.1515"/>
          <c:w val="0.943"/>
          <c:h val="0.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'Input-Access &amp; Fairness Survey'!$E$34:$E$38</c:f>
              <c:strCache>
                <c:ptCount val="5"/>
                <c:pt idx="0">
                  <c:v>The way my cases was handled was fair.</c:v>
                </c:pt>
                <c:pt idx="1">
                  <c:v>The judge listened to my side of the story before he or she made a decision.</c:v>
                </c:pt>
                <c:pt idx="2">
                  <c:v>The judge had the information necessary to make good decisions about my case.</c:v>
                </c:pt>
                <c:pt idx="3">
                  <c:v>I was treated the same as everyone else.</c:v>
                </c:pt>
                <c:pt idx="4">
                  <c:v>As I leave the court, I know what to do next about my case.</c:v>
                </c:pt>
              </c:strCache>
            </c:strRef>
          </c:cat>
          <c:val>
            <c:numRef>
              <c:f>'Input-Access &amp; Fairness Survey'!$M$34:$M$38</c:f>
              <c:numCache>
                <c:ptCount val="5"/>
                <c:pt idx="0">
                  <c:v>3</c:v>
                </c:pt>
                <c:pt idx="1">
                  <c:v>3.6666666666666665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axId val="39146020"/>
        <c:axId val="16730629"/>
      </c:barChart>
      <c:catAx>
        <c:axId val="391460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16730629"/>
        <c:crosses val="autoZero"/>
        <c:auto val="1"/>
        <c:lblOffset val="100"/>
        <c:tickLblSkip val="1"/>
        <c:noMultiLvlLbl val="0"/>
      </c:catAx>
      <c:valAx>
        <c:axId val="16730629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Average Response Score</a:t>
                </a:r>
              </a:p>
            </c:rich>
          </c:tx>
          <c:layout>
            <c:manualLayout>
              <c:xMode val="factor"/>
              <c:yMode val="factor"/>
              <c:x val="0.286"/>
              <c:y val="0.013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808000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14602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Access Survey - Number of Responses for Each Survey Question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28"/>
          <c:w val="0.9357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'Graphs-Average Responses '!$T$9:$T$19</c:f>
              <c:strCache/>
            </c:strRef>
          </c:cat>
          <c:val>
            <c:numRef>
              <c:f>'Graphs-Average Responses '!$Z$9:$Z$19</c:f>
              <c:numCache/>
            </c:numRef>
          </c:val>
        </c:ser>
        <c:axId val="14121758"/>
        <c:axId val="66742703"/>
      </c:barChart>
      <c:catAx>
        <c:axId val="141217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66742703"/>
        <c:crosses val="autoZero"/>
        <c:auto val="1"/>
        <c:lblOffset val="100"/>
        <c:tickLblSkip val="1"/>
        <c:noMultiLvlLbl val="0"/>
      </c:catAx>
      <c:valAx>
        <c:axId val="66742703"/>
        <c:scaling>
          <c:orientation val="minMax"/>
          <c:max val="25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412175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Fairness Survey - Number of Responses for Each Survey Question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61"/>
          <c:w val="0.93575"/>
          <c:h val="0.72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'Graphs-Average Responses '!$T$38:$T$43</c:f>
              <c:strCache/>
            </c:strRef>
          </c:cat>
          <c:val>
            <c:numRef>
              <c:f>'Graphs-Average Responses '!$Z$38:$Z$43</c:f>
              <c:numCache/>
            </c:numRef>
          </c:val>
        </c:ser>
        <c:axId val="46237688"/>
        <c:axId val="18302521"/>
      </c:barChart>
      <c:catAx>
        <c:axId val="462376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18302521"/>
        <c:crosses val="autoZero"/>
        <c:auto val="1"/>
        <c:lblOffset val="100"/>
        <c:tickLblSkip val="1"/>
        <c:noMultiLvlLbl val="0"/>
      </c:catAx>
      <c:valAx>
        <c:axId val="18302521"/>
        <c:scaling>
          <c:orientation val="minMax"/>
          <c:max val="25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623768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Access and Fairness Survey - Index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15"/>
          <c:w val="0.820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Access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'Input-Access &amp; Fairness Survey'!$M$31</c:f>
              <c:numCache>
                <c:ptCount val="1"/>
                <c:pt idx="0">
                  <c:v>59.55555555555556</c:v>
                </c:pt>
              </c:numCache>
            </c:numRef>
          </c:val>
        </c:ser>
        <c:ser>
          <c:idx val="1"/>
          <c:order val="1"/>
          <c:tx>
            <c:v>Fairness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'Input-Access &amp; Fairness Survey'!$M$41</c:f>
              <c:numCache>
                <c:ptCount val="1"/>
                <c:pt idx="0">
                  <c:v>54.666666666666664</c:v>
                </c:pt>
              </c:numCache>
            </c:numRef>
          </c:val>
        </c:ser>
        <c:overlap val="-40"/>
        <c:gapWidth val="100"/>
        <c:axId val="36610738"/>
        <c:axId val="6437283"/>
      </c:barChart>
      <c:catAx>
        <c:axId val="3661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Access                                    Fairness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437283"/>
        <c:crosses val="autoZero"/>
        <c:auto val="1"/>
        <c:lblOffset val="100"/>
        <c:tickLblSkip val="2"/>
        <c:noMultiLvlLbl val="0"/>
      </c:catAx>
      <c:valAx>
        <c:axId val="64372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Index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1073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What is your gender? </a:t>
            </a: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Percentage of Survey Responses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2745"/>
          <c:y val="0.39525"/>
          <c:w val="0.69575"/>
          <c:h val="0.4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'Graphs-Freq x Background '!$B$91:$B$92</c:f>
              <c:strCache/>
            </c:strRef>
          </c:cat>
          <c:val>
            <c:numRef>
              <c:f>'Graphs-Freq x Background '!$C$91:$C$92</c:f>
              <c:numCache/>
            </c:numRef>
          </c:val>
        </c:ser>
        <c:overlap val="-100"/>
        <c:gapWidth val="90"/>
        <c:axId val="31380812"/>
        <c:axId val="43875821"/>
      </c:barChart>
      <c:catAx>
        <c:axId val="313808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43875821"/>
        <c:crosses val="autoZero"/>
        <c:auto val="1"/>
        <c:lblOffset val="100"/>
        <c:tickLblSkip val="1"/>
        <c:noMultiLvlLbl val="0"/>
      </c:catAx>
      <c:valAx>
        <c:axId val="43875821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38081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How do you identify yourself?</a:t>
            </a: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Percentage of Survey Responses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159"/>
          <c:y val="0.183"/>
          <c:w val="0.82575"/>
          <c:h val="0.7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'Graphs-Freq x Background '!$B$106:$B$113</c:f>
              <c:strCache/>
            </c:strRef>
          </c:cat>
          <c:val>
            <c:numRef>
              <c:f>'Graphs-Freq x Background '!$C$106:$C$113</c:f>
              <c:numCache/>
            </c:numRef>
          </c:val>
        </c:ser>
        <c:gapWidth val="80"/>
        <c:axId val="17893830"/>
        <c:axId val="13315351"/>
      </c:barChart>
      <c:catAx>
        <c:axId val="178938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13315351"/>
        <c:crosses val="autoZero"/>
        <c:auto val="1"/>
        <c:lblOffset val="100"/>
        <c:tickLblSkip val="1"/>
        <c:noMultiLvlLbl val="0"/>
      </c:catAx>
      <c:valAx>
        <c:axId val="13315351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89383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What did you do at the court today?</a:t>
            </a: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Percentage of Survey Responses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145"/>
          <c:y val="0.22875"/>
          <c:w val="0.96525"/>
          <c:h val="0.7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'Graphs-Freq x Background '!$B$4:$B$13</c:f>
              <c:strCache/>
            </c:strRef>
          </c:cat>
          <c:val>
            <c:numRef>
              <c:f>'Graphs-Freq x Background '!$C$4:$C$13</c:f>
              <c:numCache/>
            </c:numRef>
          </c:val>
        </c:ser>
        <c:gapWidth val="100"/>
        <c:axId val="20777504"/>
        <c:axId val="43467041"/>
      </c:barChart>
      <c:catAx>
        <c:axId val="20777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43467041"/>
        <c:crosses val="autoZero"/>
        <c:auto val="1"/>
        <c:lblOffset val="100"/>
        <c:tickLblSkip val="1"/>
        <c:noMultiLvlLbl val="0"/>
      </c:catAx>
      <c:valAx>
        <c:axId val="43467041"/>
        <c:scaling>
          <c:orientation val="minMax"/>
        </c:scaling>
        <c:axPos val="t"/>
        <c:delete val="1"/>
        <c:majorTickMark val="out"/>
        <c:minorTickMark val="none"/>
        <c:tickLblPos val="nextTo"/>
        <c:crossAx val="20777504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How often are you typically in this courthouse?</a:t>
            </a: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Percentage of Survey Responses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136"/>
          <c:y val="0.22325"/>
          <c:w val="0.837"/>
          <c:h val="0.72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'Graphs-Freq x Background '!$B$34:$B$37</c:f>
              <c:strCache/>
            </c:strRef>
          </c:cat>
          <c:val>
            <c:numRef>
              <c:f>'Graphs-Freq x Background '!$C$34:$C$37</c:f>
              <c:numCache/>
            </c:numRef>
          </c:val>
        </c:ser>
        <c:gapWidth val="300"/>
        <c:axId val="61702234"/>
        <c:axId val="27366411"/>
      </c:barChart>
      <c:catAx>
        <c:axId val="617022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27366411"/>
        <c:crosses val="autoZero"/>
        <c:auto val="1"/>
        <c:lblOffset val="100"/>
        <c:tickLblSkip val="1"/>
        <c:noMultiLvlLbl val="0"/>
      </c:catAx>
      <c:valAx>
        <c:axId val="27366411"/>
        <c:scaling>
          <c:orientation val="minMax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02234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95250</xdr:rowOff>
    </xdr:from>
    <xdr:to>
      <xdr:col>40</xdr:col>
      <xdr:colOff>0</xdr:colOff>
      <xdr:row>12</xdr:row>
      <xdr:rowOff>123825</xdr:rowOff>
    </xdr:to>
    <xdr:sp>
      <xdr:nvSpPr>
        <xdr:cNvPr id="1" name="Rectangle 7"/>
        <xdr:cNvSpPr>
          <a:spLocks/>
        </xdr:cNvSpPr>
      </xdr:nvSpPr>
      <xdr:spPr>
        <a:xfrm>
          <a:off x="923925" y="752475"/>
          <a:ext cx="18259425" cy="1504950"/>
        </a:xfrm>
        <a:prstGeom prst="roundRect">
          <a:avLst/>
        </a:prstGeom>
        <a:noFill/>
        <a:ln w="38100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714375</xdr:colOff>
      <xdr:row>19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81075"/>
          <a:ext cx="5238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103</xdr:row>
      <xdr:rowOff>104775</xdr:rowOff>
    </xdr:from>
    <xdr:to>
      <xdr:col>40</xdr:col>
      <xdr:colOff>0</xdr:colOff>
      <xdr:row>108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952500" y="10429875"/>
          <a:ext cx="18230850" cy="857250"/>
        </a:xfrm>
        <a:prstGeom prst="roundRect">
          <a:avLst/>
        </a:prstGeom>
        <a:noFill/>
        <a:ln w="38100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47625</xdr:rowOff>
    </xdr:from>
    <xdr:to>
      <xdr:col>17</xdr:col>
      <xdr:colOff>276225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33375" y="190500"/>
        <a:ext cx="90106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17</xdr:col>
      <xdr:colOff>304800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361950" y="4714875"/>
        <a:ext cx="9010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142875</xdr:colOff>
      <xdr:row>1</xdr:row>
      <xdr:rowOff>76200</xdr:rowOff>
    </xdr:from>
    <xdr:to>
      <xdr:col>32</xdr:col>
      <xdr:colOff>419100</xdr:colOff>
      <xdr:row>31</xdr:row>
      <xdr:rowOff>95250</xdr:rowOff>
    </xdr:to>
    <xdr:graphicFrame>
      <xdr:nvGraphicFramePr>
        <xdr:cNvPr id="3" name="Chart 9"/>
        <xdr:cNvGraphicFramePr/>
      </xdr:nvGraphicFramePr>
      <xdr:xfrm>
        <a:off x="9744075" y="219075"/>
        <a:ext cx="77438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85725</xdr:colOff>
      <xdr:row>33</xdr:row>
      <xdr:rowOff>47625</xdr:rowOff>
    </xdr:from>
    <xdr:to>
      <xdr:col>32</xdr:col>
      <xdr:colOff>361950</xdr:colOff>
      <xdr:row>58</xdr:row>
      <xdr:rowOff>66675</xdr:rowOff>
    </xdr:to>
    <xdr:graphicFrame>
      <xdr:nvGraphicFramePr>
        <xdr:cNvPr id="4" name="Chart 10"/>
        <xdr:cNvGraphicFramePr/>
      </xdr:nvGraphicFramePr>
      <xdr:xfrm>
        <a:off x="9686925" y="4762500"/>
        <a:ext cx="77438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76200</xdr:rowOff>
    </xdr:from>
    <xdr:to>
      <xdr:col>13</xdr:col>
      <xdr:colOff>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714375" y="219075"/>
        <a:ext cx="6219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85</xdr:row>
      <xdr:rowOff>9525</xdr:rowOff>
    </xdr:from>
    <xdr:to>
      <xdr:col>15</xdr:col>
      <xdr:colOff>438150</xdr:colOff>
      <xdr:row>96</xdr:row>
      <xdr:rowOff>133350</xdr:rowOff>
    </xdr:to>
    <xdr:graphicFrame>
      <xdr:nvGraphicFramePr>
        <xdr:cNvPr id="1" name="Chart 4"/>
        <xdr:cNvGraphicFramePr/>
      </xdr:nvGraphicFramePr>
      <xdr:xfrm>
        <a:off x="276225" y="12153900"/>
        <a:ext cx="86487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99</xdr:row>
      <xdr:rowOff>104775</xdr:rowOff>
    </xdr:from>
    <xdr:to>
      <xdr:col>15</xdr:col>
      <xdr:colOff>457200</xdr:colOff>
      <xdr:row>129</xdr:row>
      <xdr:rowOff>38100</xdr:rowOff>
    </xdr:to>
    <xdr:graphicFrame>
      <xdr:nvGraphicFramePr>
        <xdr:cNvPr id="2" name="Chart 5"/>
        <xdr:cNvGraphicFramePr/>
      </xdr:nvGraphicFramePr>
      <xdr:xfrm>
        <a:off x="247650" y="14249400"/>
        <a:ext cx="86963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0</xdr:row>
      <xdr:rowOff>133350</xdr:rowOff>
    </xdr:from>
    <xdr:to>
      <xdr:col>15</xdr:col>
      <xdr:colOff>352425</xdr:colOff>
      <xdr:row>27</xdr:row>
      <xdr:rowOff>47625</xdr:rowOff>
    </xdr:to>
    <xdr:graphicFrame>
      <xdr:nvGraphicFramePr>
        <xdr:cNvPr id="3" name="Chart 6"/>
        <xdr:cNvGraphicFramePr/>
      </xdr:nvGraphicFramePr>
      <xdr:xfrm>
        <a:off x="333375" y="133350"/>
        <a:ext cx="850582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57150</xdr:rowOff>
    </xdr:from>
    <xdr:to>
      <xdr:col>15</xdr:col>
      <xdr:colOff>342900</xdr:colOff>
      <xdr:row>55</xdr:row>
      <xdr:rowOff>123825</xdr:rowOff>
    </xdr:to>
    <xdr:graphicFrame>
      <xdr:nvGraphicFramePr>
        <xdr:cNvPr id="4" name="Chart 7"/>
        <xdr:cNvGraphicFramePr/>
      </xdr:nvGraphicFramePr>
      <xdr:xfrm>
        <a:off x="314325" y="4200525"/>
        <a:ext cx="85153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57</xdr:row>
      <xdr:rowOff>38100</xdr:rowOff>
    </xdr:from>
    <xdr:to>
      <xdr:col>15</xdr:col>
      <xdr:colOff>333375</xdr:colOff>
      <xdr:row>83</xdr:row>
      <xdr:rowOff>114300</xdr:rowOff>
    </xdr:to>
    <xdr:graphicFrame>
      <xdr:nvGraphicFramePr>
        <xdr:cNvPr id="5" name="Chart 11"/>
        <xdr:cNvGraphicFramePr/>
      </xdr:nvGraphicFramePr>
      <xdr:xfrm>
        <a:off x="295275" y="8181975"/>
        <a:ext cx="8524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511"/>
  <sheetViews>
    <sheetView showGridLines="0" tabSelected="1" zoomScale="70" zoomScaleNormal="70" zoomScaleSheetLayoutView="83" workbookViewId="0" topLeftCell="A1">
      <pane xSplit="9" ySplit="16" topLeftCell="J17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A1" sqref="A1"/>
    </sheetView>
  </sheetViews>
  <sheetFormatPr defaultColWidth="9.33203125" defaultRowHeight="11.25"/>
  <cols>
    <col min="1" max="1" width="16.16015625" style="3" customWidth="1"/>
    <col min="2" max="2" width="5.33203125" style="3" customWidth="1"/>
    <col min="3" max="3" width="9.16015625" style="2" customWidth="1"/>
    <col min="4" max="4" width="1.66796875" style="1" customWidth="1"/>
    <col min="5" max="5" width="82" style="1" customWidth="1"/>
    <col min="6" max="6" width="1.5" style="1" customWidth="1"/>
    <col min="7" max="7" width="10.66015625" style="1" customWidth="1"/>
    <col min="8" max="8" width="1.5" style="1" customWidth="1"/>
    <col min="9" max="9" width="13.16015625" style="1" customWidth="1"/>
    <col min="10" max="10" width="1.3359375" style="1" customWidth="1"/>
    <col min="11" max="11" width="12.66015625" style="1" customWidth="1"/>
    <col min="12" max="12" width="1.3359375" style="1" customWidth="1"/>
    <col min="13" max="13" width="12.66015625" style="1" customWidth="1"/>
    <col min="14" max="14" width="1.0078125" style="1" customWidth="1"/>
    <col min="15" max="15" width="1.171875" style="1" customWidth="1"/>
    <col min="16" max="16" width="6.33203125" style="2" customWidth="1"/>
    <col min="17" max="19" width="6.5" style="2" customWidth="1"/>
    <col min="20" max="20" width="8.5" style="2" customWidth="1"/>
    <col min="21" max="35" width="6.5" style="2" customWidth="1"/>
    <col min="36" max="40" width="6.5" style="1" customWidth="1"/>
    <col min="41" max="16384" width="9.33203125" style="1" customWidth="1"/>
  </cols>
  <sheetData>
    <row r="1" spans="1:40" s="5" customFormat="1" ht="30" customHeight="1">
      <c r="A1" s="15" t="s">
        <v>3</v>
      </c>
      <c r="B1" s="15"/>
      <c r="C1" s="16" t="s">
        <v>4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5" customFormat="1" ht="3" customHeight="1">
      <c r="A2" s="19"/>
      <c r="B2" s="19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5" customFormat="1" ht="3" customHeight="1">
      <c r="A3" s="22"/>
      <c r="B3" s="22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0" s="5" customFormat="1" ht="15.75" customHeight="1">
      <c r="A4" s="25"/>
      <c r="B4" s="25"/>
      <c r="C4" s="2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3" customFormat="1" ht="11.25">
      <c r="A5" s="27"/>
      <c r="B5" s="27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3" customFormat="1" ht="15" customHeight="1">
      <c r="A6" s="27"/>
      <c r="B6" s="27"/>
      <c r="C6" s="29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7"/>
      <c r="AK6" s="27"/>
      <c r="AL6" s="27"/>
      <c r="AM6" s="27"/>
      <c r="AN6" s="27"/>
    </row>
    <row r="7" spans="1:40" s="3" customFormat="1" ht="15" customHeight="1">
      <c r="A7" s="27"/>
      <c r="B7" s="27"/>
      <c r="C7" s="30" t="s">
        <v>69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7"/>
      <c r="AK7" s="27"/>
      <c r="AL7" s="27"/>
      <c r="AM7" s="27"/>
      <c r="AN7" s="27"/>
    </row>
    <row r="8" spans="1:40" s="3" customFormat="1" ht="15" customHeight="1">
      <c r="A8" s="27"/>
      <c r="B8" s="27"/>
      <c r="C8" s="30" t="s">
        <v>70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7"/>
      <c r="AK8" s="27"/>
      <c r="AL8" s="27"/>
      <c r="AM8" s="27"/>
      <c r="AN8" s="27"/>
    </row>
    <row r="9" spans="1:40" s="3" customFormat="1" ht="15" customHeight="1">
      <c r="A9" s="27"/>
      <c r="B9" s="27"/>
      <c r="C9" s="30" t="s">
        <v>67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7"/>
      <c r="AK9" s="27"/>
      <c r="AL9" s="27"/>
      <c r="AM9" s="27"/>
      <c r="AN9" s="27"/>
    </row>
    <row r="10" spans="1:40" s="3" customFormat="1" ht="15" customHeight="1">
      <c r="A10" s="27"/>
      <c r="B10" s="27"/>
      <c r="C10" s="30" t="s">
        <v>71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7"/>
      <c r="AK10" s="27"/>
      <c r="AL10" s="27"/>
      <c r="AM10" s="27"/>
      <c r="AN10" s="27"/>
    </row>
    <row r="11" spans="1:40" s="3" customFormat="1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7"/>
      <c r="AK11" s="27"/>
      <c r="AL11" s="27"/>
      <c r="AM11" s="27"/>
      <c r="AN11" s="27"/>
    </row>
    <row r="12" spans="1:40" s="3" customFormat="1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7"/>
      <c r="AK12" s="27"/>
      <c r="AL12" s="27"/>
      <c r="AM12" s="27"/>
      <c r="AN12" s="27"/>
    </row>
    <row r="13" spans="1:40" s="3" customFormat="1" ht="15" customHeight="1">
      <c r="A13" s="27"/>
      <c r="B13" s="27"/>
      <c r="C13" s="28"/>
      <c r="D13" s="27"/>
      <c r="E13" s="31"/>
      <c r="F13" s="31"/>
      <c r="G13" s="31"/>
      <c r="H13" s="31"/>
      <c r="I13" s="31"/>
      <c r="J13" s="31"/>
      <c r="K13" s="31"/>
      <c r="L13" s="31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7"/>
      <c r="AK13" s="27"/>
      <c r="AL13" s="27"/>
      <c r="AM13" s="27"/>
      <c r="AN13" s="27"/>
    </row>
    <row r="14" spans="1:40" s="3" customFormat="1" ht="15" customHeight="1">
      <c r="A14" s="27"/>
      <c r="B14" s="27"/>
      <c r="C14" s="32"/>
      <c r="D14" s="14"/>
      <c r="E14" s="14"/>
      <c r="F14" s="14"/>
      <c r="G14" s="14"/>
      <c r="H14" s="14"/>
      <c r="I14" s="14"/>
      <c r="J14" s="14"/>
      <c r="K14" s="33" t="s">
        <v>72</v>
      </c>
      <c r="L14" s="14"/>
      <c r="M14" s="33"/>
      <c r="N14" s="33"/>
      <c r="O14" s="33"/>
      <c r="P14" s="34" t="s">
        <v>75</v>
      </c>
      <c r="Q14" s="34"/>
      <c r="R14" s="27"/>
      <c r="S14" s="27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4"/>
      <c r="AK14" s="14"/>
      <c r="AL14" s="14"/>
      <c r="AM14" s="14"/>
      <c r="AN14" s="14"/>
    </row>
    <row r="15" spans="1:40" s="3" customFormat="1" ht="15" customHeight="1">
      <c r="A15" s="27"/>
      <c r="B15" s="27"/>
      <c r="C15" s="32"/>
      <c r="D15" s="14"/>
      <c r="E15" s="14"/>
      <c r="F15" s="14"/>
      <c r="G15" s="14"/>
      <c r="H15" s="14"/>
      <c r="I15" s="14"/>
      <c r="J15" s="14"/>
      <c r="K15" s="33" t="s">
        <v>77</v>
      </c>
      <c r="L15" s="14"/>
      <c r="M15" s="33" t="s">
        <v>74</v>
      </c>
      <c r="N15" s="33"/>
      <c r="O15" s="33"/>
      <c r="P15" s="34"/>
      <c r="Q15" s="34"/>
      <c r="R15" s="34"/>
      <c r="S15" s="2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14"/>
      <c r="AK15" s="14"/>
      <c r="AL15" s="14"/>
      <c r="AM15" s="14"/>
      <c r="AN15" s="14"/>
    </row>
    <row r="16" spans="1:40" s="3" customFormat="1" ht="15" customHeight="1" thickBot="1">
      <c r="A16" s="27"/>
      <c r="B16" s="99" t="s">
        <v>0</v>
      </c>
      <c r="C16" s="100"/>
      <c r="D16" s="35"/>
      <c r="E16" s="36" t="s">
        <v>68</v>
      </c>
      <c r="F16" s="37"/>
      <c r="G16" s="37"/>
      <c r="H16" s="37"/>
      <c r="I16" s="74"/>
      <c r="J16" s="35"/>
      <c r="K16" s="36" t="s">
        <v>0</v>
      </c>
      <c r="L16" s="35"/>
      <c r="M16" s="38" t="s">
        <v>73</v>
      </c>
      <c r="N16" s="39"/>
      <c r="O16" s="39"/>
      <c r="P16" s="40">
        <v>1</v>
      </c>
      <c r="Q16" s="40">
        <v>2</v>
      </c>
      <c r="R16" s="40">
        <v>3</v>
      </c>
      <c r="S16" s="40">
        <v>4</v>
      </c>
      <c r="T16" s="40">
        <v>5</v>
      </c>
      <c r="U16" s="40">
        <v>6</v>
      </c>
      <c r="V16" s="40">
        <v>7</v>
      </c>
      <c r="W16" s="40">
        <v>8</v>
      </c>
      <c r="X16" s="40">
        <v>9</v>
      </c>
      <c r="Y16" s="41">
        <v>10</v>
      </c>
      <c r="Z16" s="41">
        <v>11</v>
      </c>
      <c r="AA16" s="41">
        <v>12</v>
      </c>
      <c r="AB16" s="41">
        <v>13</v>
      </c>
      <c r="AC16" s="41">
        <v>14</v>
      </c>
      <c r="AD16" s="41">
        <v>15</v>
      </c>
      <c r="AE16" s="41">
        <v>16</v>
      </c>
      <c r="AF16" s="41">
        <v>17</v>
      </c>
      <c r="AG16" s="41">
        <v>18</v>
      </c>
      <c r="AH16" s="41">
        <v>19</v>
      </c>
      <c r="AI16" s="41">
        <v>20</v>
      </c>
      <c r="AJ16" s="41">
        <v>21</v>
      </c>
      <c r="AK16" s="41">
        <v>22</v>
      </c>
      <c r="AL16" s="41">
        <v>23</v>
      </c>
      <c r="AM16" s="41">
        <v>24</v>
      </c>
      <c r="AN16" s="41">
        <v>25</v>
      </c>
    </row>
    <row r="17" spans="1:101" s="3" customFormat="1" ht="15" customHeight="1" thickTop="1">
      <c r="A17" s="27"/>
      <c r="B17" s="95"/>
      <c r="C17" s="96"/>
      <c r="D17" s="44"/>
      <c r="E17" s="14"/>
      <c r="F17" s="14"/>
      <c r="G17" s="14"/>
      <c r="H17" s="14"/>
      <c r="I17" s="14"/>
      <c r="J17" s="14"/>
      <c r="K17" s="14"/>
      <c r="L17" s="14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s="3" customFormat="1" ht="15" customHeight="1" thickBot="1">
      <c r="A18" s="27"/>
      <c r="B18" s="97" t="s">
        <v>21</v>
      </c>
      <c r="C18" s="98"/>
      <c r="D18" s="96"/>
      <c r="E18" s="96"/>
      <c r="F18" s="43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s="3" customFormat="1" ht="15" customHeight="1" thickBot="1">
      <c r="A19" s="27"/>
      <c r="B19" s="93">
        <v>1</v>
      </c>
      <c r="C19" s="94"/>
      <c r="D19" s="44"/>
      <c r="E19" s="14" t="s">
        <v>7</v>
      </c>
      <c r="F19" s="14"/>
      <c r="G19" s="14"/>
      <c r="H19" s="14"/>
      <c r="I19" s="46"/>
      <c r="J19" s="14"/>
      <c r="K19" s="47">
        <f>COUNT(P19:AN19)</f>
        <v>9</v>
      </c>
      <c r="L19" s="14"/>
      <c r="M19" s="48">
        <f aca="true" t="shared" si="0" ref="M19:M28">IF(SUM(P19:AN19)=0,"",AVERAGE(P19:AN19))</f>
        <v>2.7777777777777777</v>
      </c>
      <c r="N19" s="49"/>
      <c r="O19" s="49"/>
      <c r="P19" s="8">
        <v>1</v>
      </c>
      <c r="Q19" s="8">
        <v>2</v>
      </c>
      <c r="R19" s="8">
        <v>3</v>
      </c>
      <c r="S19" s="8">
        <v>4</v>
      </c>
      <c r="T19" s="8">
        <v>5</v>
      </c>
      <c r="U19" s="8"/>
      <c r="V19" s="8">
        <v>4</v>
      </c>
      <c r="W19" s="8">
        <v>3</v>
      </c>
      <c r="X19" s="8">
        <v>2</v>
      </c>
      <c r="Y19" s="8">
        <v>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s="3" customFormat="1" ht="15" customHeight="1" thickBot="1">
      <c r="A20" s="27"/>
      <c r="B20" s="95">
        <v>2</v>
      </c>
      <c r="C20" s="96"/>
      <c r="D20" s="44"/>
      <c r="E20" s="14" t="s">
        <v>8</v>
      </c>
      <c r="F20" s="14"/>
      <c r="G20" s="14"/>
      <c r="H20" s="14"/>
      <c r="I20" s="14"/>
      <c r="J20" s="14"/>
      <c r="K20" s="47">
        <f aca="true" t="shared" si="1" ref="K20:K28">COUNT(P20:AN20)</f>
        <v>3</v>
      </c>
      <c r="L20" s="14"/>
      <c r="M20" s="48">
        <f t="shared" si="0"/>
        <v>3</v>
      </c>
      <c r="N20" s="49"/>
      <c r="O20" s="49"/>
      <c r="P20" s="8">
        <v>2</v>
      </c>
      <c r="Q20" s="8"/>
      <c r="R20" s="8">
        <v>4</v>
      </c>
      <c r="S20" s="8">
        <v>3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s="3" customFormat="1" ht="15" customHeight="1" thickBot="1">
      <c r="A21" s="27"/>
      <c r="B21" s="95">
        <v>3</v>
      </c>
      <c r="C21" s="96"/>
      <c r="D21" s="44"/>
      <c r="E21" s="14" t="s">
        <v>9</v>
      </c>
      <c r="F21" s="14"/>
      <c r="G21" s="14"/>
      <c r="H21" s="14"/>
      <c r="I21" s="14"/>
      <c r="J21" s="14"/>
      <c r="K21" s="47">
        <f t="shared" si="1"/>
        <v>1</v>
      </c>
      <c r="L21" s="14"/>
      <c r="M21" s="48">
        <f t="shared" si="0"/>
        <v>2</v>
      </c>
      <c r="N21" s="49"/>
      <c r="O21" s="49"/>
      <c r="P21" s="8"/>
      <c r="Q21" s="8">
        <v>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s="3" customFormat="1" ht="15" customHeight="1" thickBot="1">
      <c r="A22" s="27"/>
      <c r="B22" s="95">
        <v>4</v>
      </c>
      <c r="C22" s="96"/>
      <c r="D22" s="44"/>
      <c r="E22" s="14" t="s">
        <v>22</v>
      </c>
      <c r="F22" s="14"/>
      <c r="G22" s="14"/>
      <c r="H22" s="14"/>
      <c r="I22" s="14"/>
      <c r="J22" s="14"/>
      <c r="K22" s="47">
        <f t="shared" si="1"/>
        <v>3</v>
      </c>
      <c r="L22" s="14"/>
      <c r="M22" s="48">
        <f t="shared" si="0"/>
        <v>2</v>
      </c>
      <c r="N22" s="49"/>
      <c r="O22" s="49"/>
      <c r="P22" s="8">
        <v>3</v>
      </c>
      <c r="Q22" s="8"/>
      <c r="R22" s="8"/>
      <c r="S22" s="8"/>
      <c r="T22" s="8">
        <v>1</v>
      </c>
      <c r="U22" s="8">
        <v>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s="3" customFormat="1" ht="15" customHeight="1" thickBot="1">
      <c r="A23" s="27"/>
      <c r="B23" s="95">
        <v>5</v>
      </c>
      <c r="C23" s="96"/>
      <c r="D23" s="44"/>
      <c r="E23" s="14" t="s">
        <v>15</v>
      </c>
      <c r="F23" s="14"/>
      <c r="G23" s="14"/>
      <c r="H23" s="14"/>
      <c r="I23" s="14"/>
      <c r="J23" s="14"/>
      <c r="K23" s="47">
        <f t="shared" si="1"/>
        <v>2</v>
      </c>
      <c r="L23" s="14"/>
      <c r="M23" s="48">
        <f t="shared" si="0"/>
        <v>4.5</v>
      </c>
      <c r="N23" s="49"/>
      <c r="O23" s="49"/>
      <c r="P23" s="8">
        <v>4</v>
      </c>
      <c r="Q23" s="8"/>
      <c r="R23" s="8"/>
      <c r="S23" s="8"/>
      <c r="T23" s="8"/>
      <c r="U23" s="8"/>
      <c r="V23" s="8">
        <v>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s="3" customFormat="1" ht="15" customHeight="1" thickBot="1">
      <c r="A24" s="27"/>
      <c r="B24" s="95">
        <v>6</v>
      </c>
      <c r="C24" s="96"/>
      <c r="D24" s="44"/>
      <c r="E24" s="14" t="s">
        <v>16</v>
      </c>
      <c r="F24" s="14"/>
      <c r="G24" s="14"/>
      <c r="H24" s="14"/>
      <c r="I24" s="14"/>
      <c r="J24" s="14"/>
      <c r="K24" s="47">
        <f t="shared" si="1"/>
        <v>2</v>
      </c>
      <c r="L24" s="14"/>
      <c r="M24" s="48">
        <f t="shared" si="0"/>
        <v>4.5</v>
      </c>
      <c r="N24" s="49"/>
      <c r="O24" s="49"/>
      <c r="P24" s="8">
        <v>5</v>
      </c>
      <c r="Q24" s="8"/>
      <c r="R24" s="8"/>
      <c r="S24" s="8"/>
      <c r="T24" s="8"/>
      <c r="U24" s="8"/>
      <c r="V24" s="8"/>
      <c r="W24" s="8">
        <v>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s="3" customFormat="1" ht="15" customHeight="1" thickBot="1">
      <c r="A25" s="27"/>
      <c r="B25" s="95">
        <v>7</v>
      </c>
      <c r="C25" s="96"/>
      <c r="D25" s="44"/>
      <c r="E25" s="14" t="s">
        <v>10</v>
      </c>
      <c r="F25" s="14"/>
      <c r="G25" s="14"/>
      <c r="H25" s="14"/>
      <c r="I25" s="14"/>
      <c r="J25" s="14"/>
      <c r="K25" s="47">
        <f t="shared" si="1"/>
        <v>2</v>
      </c>
      <c r="L25" s="14"/>
      <c r="M25" s="48">
        <f t="shared" si="0"/>
        <v>4</v>
      </c>
      <c r="N25" s="49"/>
      <c r="O25" s="49"/>
      <c r="P25" s="8">
        <v>5</v>
      </c>
      <c r="Q25" s="8"/>
      <c r="R25" s="8"/>
      <c r="S25" s="8"/>
      <c r="T25" s="8"/>
      <c r="U25" s="8"/>
      <c r="V25" s="8"/>
      <c r="W25" s="8"/>
      <c r="X25" s="8">
        <v>3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s="3" customFormat="1" ht="15" customHeight="1" thickBot="1">
      <c r="A26" s="27"/>
      <c r="B26" s="95">
        <v>8</v>
      </c>
      <c r="C26" s="96"/>
      <c r="D26" s="44"/>
      <c r="E26" s="14" t="s">
        <v>11</v>
      </c>
      <c r="F26" s="14"/>
      <c r="G26" s="14"/>
      <c r="H26" s="14"/>
      <c r="I26" s="14"/>
      <c r="J26" s="14"/>
      <c r="K26" s="47">
        <f t="shared" si="1"/>
        <v>2</v>
      </c>
      <c r="L26" s="14"/>
      <c r="M26" s="48">
        <f t="shared" si="0"/>
        <v>3</v>
      </c>
      <c r="N26" s="49"/>
      <c r="O26" s="49"/>
      <c r="P26" s="8">
        <v>4</v>
      </c>
      <c r="Q26" s="8"/>
      <c r="R26" s="8"/>
      <c r="S26" s="8"/>
      <c r="T26" s="8"/>
      <c r="U26" s="8"/>
      <c r="V26" s="8"/>
      <c r="W26" s="8"/>
      <c r="X26" s="8"/>
      <c r="Y26" s="8">
        <v>2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3" customFormat="1" ht="15" customHeight="1" thickBot="1">
      <c r="A27" s="27"/>
      <c r="B27" s="95">
        <v>9</v>
      </c>
      <c r="C27" s="96"/>
      <c r="D27" s="44"/>
      <c r="E27" s="14" t="s">
        <v>12</v>
      </c>
      <c r="F27" s="14"/>
      <c r="G27" s="14"/>
      <c r="H27" s="14"/>
      <c r="I27" s="14"/>
      <c r="J27" s="14"/>
      <c r="K27" s="47">
        <f t="shared" si="1"/>
        <v>1</v>
      </c>
      <c r="L27" s="14"/>
      <c r="M27" s="48">
        <f t="shared" si="0"/>
        <v>3</v>
      </c>
      <c r="N27" s="49"/>
      <c r="O27" s="49"/>
      <c r="P27" s="8">
        <v>3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s="3" customFormat="1" ht="15" customHeight="1" thickBot="1">
      <c r="A28" s="27"/>
      <c r="B28" s="95">
        <v>10</v>
      </c>
      <c r="C28" s="96"/>
      <c r="D28" s="44"/>
      <c r="E28" s="14" t="s">
        <v>17</v>
      </c>
      <c r="F28" s="14"/>
      <c r="G28" s="14"/>
      <c r="H28" s="14"/>
      <c r="I28" s="14"/>
      <c r="J28" s="14"/>
      <c r="K28" s="47">
        <f t="shared" si="1"/>
        <v>1</v>
      </c>
      <c r="L28" s="14"/>
      <c r="M28" s="48">
        <f t="shared" si="0"/>
        <v>1</v>
      </c>
      <c r="N28" s="49"/>
      <c r="O28" s="49"/>
      <c r="P28" s="8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s="3" customFormat="1" ht="15" customHeight="1">
      <c r="A29" s="27"/>
      <c r="B29" s="42"/>
      <c r="C29" s="43"/>
      <c r="D29" s="44"/>
      <c r="E29" s="14"/>
      <c r="F29" s="14"/>
      <c r="G29" s="14"/>
      <c r="H29" s="14"/>
      <c r="I29" s="14"/>
      <c r="J29" s="14"/>
      <c r="K29" s="14"/>
      <c r="L29" s="14"/>
      <c r="M29" s="49"/>
      <c r="N29" s="49"/>
      <c r="O29" s="4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s="3" customFormat="1" ht="15" customHeight="1" thickBot="1">
      <c r="A30" s="27"/>
      <c r="B30" s="42"/>
      <c r="C30" s="43"/>
      <c r="D30" s="44"/>
      <c r="E30" s="35" t="s">
        <v>60</v>
      </c>
      <c r="F30" s="35"/>
      <c r="G30" s="35"/>
      <c r="H30" s="35"/>
      <c r="I30" s="35"/>
      <c r="J30" s="14"/>
      <c r="K30" s="50"/>
      <c r="L30" s="14"/>
      <c r="M30" s="51">
        <f>AVERAGE(M19:M28)</f>
        <v>2.977777777777778</v>
      </c>
      <c r="N30" s="49"/>
      <c r="O30" s="49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s="3" customFormat="1" ht="15" customHeight="1" thickBot="1" thickTop="1">
      <c r="A31" s="27"/>
      <c r="B31" s="42"/>
      <c r="C31" s="43"/>
      <c r="D31" s="44"/>
      <c r="E31" s="35" t="s">
        <v>61</v>
      </c>
      <c r="F31" s="35"/>
      <c r="G31" s="35"/>
      <c r="H31" s="35"/>
      <c r="I31" s="35"/>
      <c r="J31" s="14"/>
      <c r="K31" s="14"/>
      <c r="L31" s="14"/>
      <c r="M31" s="52">
        <f>SUM(M19:M28)*2</f>
        <v>59.55555555555556</v>
      </c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s="3" customFormat="1" ht="15" customHeight="1" thickTop="1">
      <c r="A32" s="27"/>
      <c r="B32" s="95"/>
      <c r="C32" s="96"/>
      <c r="D32" s="44"/>
      <c r="E32" s="14"/>
      <c r="F32" s="14"/>
      <c r="G32" s="14"/>
      <c r="H32" s="14"/>
      <c r="I32" s="14"/>
      <c r="J32" s="14"/>
      <c r="K32" s="14"/>
      <c r="L32" s="14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s="3" customFormat="1" ht="15" customHeight="1" thickBot="1">
      <c r="A33" s="27"/>
      <c r="B33" s="97" t="s">
        <v>5</v>
      </c>
      <c r="C33" s="98"/>
      <c r="D33" s="96"/>
      <c r="E33" s="96"/>
      <c r="F33" s="43"/>
      <c r="G33" s="43"/>
      <c r="H33" s="43"/>
      <c r="I33" s="43"/>
      <c r="J33" s="14"/>
      <c r="K33" s="14"/>
      <c r="L33" s="14"/>
      <c r="M33" s="33"/>
      <c r="N33" s="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s="3" customFormat="1" ht="15" customHeight="1" thickBot="1">
      <c r="A34" s="27"/>
      <c r="B34" s="95">
        <v>11</v>
      </c>
      <c r="C34" s="96"/>
      <c r="D34" s="44"/>
      <c r="E34" s="14" t="s">
        <v>18</v>
      </c>
      <c r="F34" s="14"/>
      <c r="G34" s="14"/>
      <c r="H34" s="14"/>
      <c r="I34" s="14"/>
      <c r="J34" s="14"/>
      <c r="K34" s="47">
        <f>COUNT(P34:AN34)</f>
        <v>5</v>
      </c>
      <c r="L34" s="14"/>
      <c r="M34" s="48">
        <f>IF(SUM(P34:AN34)=0,"",AVERAGE(P34:AN34))</f>
        <v>3</v>
      </c>
      <c r="N34" s="49"/>
      <c r="O34" s="49"/>
      <c r="P34" s="8">
        <v>1</v>
      </c>
      <c r="Q34" s="8">
        <v>3</v>
      </c>
      <c r="R34" s="8">
        <v>2</v>
      </c>
      <c r="S34" s="8">
        <v>5</v>
      </c>
      <c r="T34" s="8">
        <v>4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s="3" customFormat="1" ht="15" customHeight="1" thickBot="1">
      <c r="A35" s="27"/>
      <c r="B35" s="95">
        <v>12</v>
      </c>
      <c r="C35" s="96"/>
      <c r="D35" s="44"/>
      <c r="E35" s="14" t="s">
        <v>19</v>
      </c>
      <c r="F35" s="14"/>
      <c r="G35" s="14"/>
      <c r="H35" s="14"/>
      <c r="I35" s="14"/>
      <c r="J35" s="14"/>
      <c r="K35" s="47">
        <f>COUNT(P35:AN35)</f>
        <v>3</v>
      </c>
      <c r="L35" s="14"/>
      <c r="M35" s="48">
        <f>IF(SUM(P35:AN35)=0,"",AVERAGE(P35:AN35))</f>
        <v>3.6666666666666665</v>
      </c>
      <c r="N35" s="49"/>
      <c r="O35" s="49"/>
      <c r="P35" s="8">
        <v>2</v>
      </c>
      <c r="Q35" s="8"/>
      <c r="R35" s="8"/>
      <c r="S35" s="8"/>
      <c r="T35" s="8"/>
      <c r="U35" s="8">
        <v>5</v>
      </c>
      <c r="V35" s="8">
        <v>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s="3" customFormat="1" ht="15" customHeight="1" thickBot="1">
      <c r="A36" s="27"/>
      <c r="B36" s="95">
        <v>13</v>
      </c>
      <c r="C36" s="96"/>
      <c r="D36" s="44"/>
      <c r="E36" s="14" t="s">
        <v>13</v>
      </c>
      <c r="F36" s="14"/>
      <c r="G36" s="14"/>
      <c r="H36" s="14"/>
      <c r="I36" s="14"/>
      <c r="J36" s="14"/>
      <c r="K36" s="47">
        <f>COUNT(P36:AN36)</f>
        <v>3</v>
      </c>
      <c r="L36" s="14"/>
      <c r="M36" s="48">
        <f>IF(SUM(P36:AN36)=0,"",AVERAGE(P36:AN36))</f>
        <v>2</v>
      </c>
      <c r="N36" s="49"/>
      <c r="O36" s="49"/>
      <c r="P36" s="8">
        <v>3</v>
      </c>
      <c r="Q36" s="8"/>
      <c r="R36" s="8"/>
      <c r="S36" s="8"/>
      <c r="T36" s="8"/>
      <c r="U36" s="8"/>
      <c r="V36" s="8"/>
      <c r="W36" s="8">
        <v>1</v>
      </c>
      <c r="X36" s="8">
        <v>2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s="3" customFormat="1" ht="15" customHeight="1" thickBot="1">
      <c r="A37" s="27"/>
      <c r="B37" s="95">
        <v>14</v>
      </c>
      <c r="C37" s="96"/>
      <c r="D37" s="44"/>
      <c r="E37" s="14" t="s">
        <v>14</v>
      </c>
      <c r="F37" s="14"/>
      <c r="G37" s="14"/>
      <c r="H37" s="14"/>
      <c r="I37" s="14"/>
      <c r="J37" s="14"/>
      <c r="K37" s="47">
        <f>COUNT(P37:AN37)</f>
        <v>1</v>
      </c>
      <c r="L37" s="14"/>
      <c r="M37" s="48">
        <f>IF(SUM(P37:AN37)=0,"",AVERAGE(P37:AN37))</f>
        <v>4</v>
      </c>
      <c r="N37" s="49"/>
      <c r="O37" s="49"/>
      <c r="P37" s="8">
        <v>4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s="3" customFormat="1" ht="15" customHeight="1" thickBot="1">
      <c r="A38" s="27"/>
      <c r="B38" s="95">
        <v>15</v>
      </c>
      <c r="C38" s="96"/>
      <c r="D38" s="44"/>
      <c r="E38" s="14" t="s">
        <v>20</v>
      </c>
      <c r="F38" s="14"/>
      <c r="G38" s="14"/>
      <c r="H38" s="14"/>
      <c r="I38" s="14"/>
      <c r="J38" s="14"/>
      <c r="K38" s="47">
        <f>COUNT(P38:AN38)</f>
        <v>1</v>
      </c>
      <c r="L38" s="14"/>
      <c r="M38" s="48">
        <f>IF(SUM(P38:AN38)=0,"",AVERAGE(P38:AN38))</f>
        <v>1</v>
      </c>
      <c r="N38" s="49"/>
      <c r="O38" s="49"/>
      <c r="P38" s="8"/>
      <c r="Q38" s="8"/>
      <c r="R38" s="8"/>
      <c r="S38" s="8"/>
      <c r="T38" s="8"/>
      <c r="U38" s="8"/>
      <c r="V38" s="8"/>
      <c r="W38" s="8"/>
      <c r="X38" s="8"/>
      <c r="Y38" s="8">
        <v>1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s="3" customFormat="1" ht="15" customHeight="1">
      <c r="A39" s="27"/>
      <c r="B39" s="42"/>
      <c r="C39" s="43"/>
      <c r="D39" s="44"/>
      <c r="E39" s="14"/>
      <c r="F39" s="14"/>
      <c r="G39" s="14"/>
      <c r="H39" s="14"/>
      <c r="I39" s="14"/>
      <c r="J39" s="14"/>
      <c r="K39" s="14"/>
      <c r="L39" s="14"/>
      <c r="M39" s="53"/>
      <c r="N39" s="49"/>
      <c r="O39" s="49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s="3" customFormat="1" ht="15" customHeight="1" thickBot="1">
      <c r="A40" s="27"/>
      <c r="B40" s="42"/>
      <c r="C40" s="43"/>
      <c r="D40" s="44"/>
      <c r="E40" s="35" t="s">
        <v>62</v>
      </c>
      <c r="F40" s="35"/>
      <c r="G40" s="35"/>
      <c r="H40" s="35"/>
      <c r="I40" s="35"/>
      <c r="J40" s="14"/>
      <c r="K40" s="50"/>
      <c r="L40" s="14"/>
      <c r="M40" s="54">
        <f>AVERAGE(M34:M38)</f>
        <v>2.7333333333333334</v>
      </c>
      <c r="N40" s="49"/>
      <c r="O40" s="4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1:101" s="3" customFormat="1" ht="15" customHeight="1" thickBot="1" thickTop="1">
      <c r="A41" s="27"/>
      <c r="B41" s="42"/>
      <c r="C41" s="43"/>
      <c r="D41" s="44"/>
      <c r="E41" s="35" t="s">
        <v>63</v>
      </c>
      <c r="F41" s="35"/>
      <c r="G41" s="35"/>
      <c r="H41" s="35"/>
      <c r="I41" s="35"/>
      <c r="J41" s="14"/>
      <c r="K41" s="14"/>
      <c r="L41" s="14"/>
      <c r="M41" s="52">
        <f>SUM(M34:M38)*4</f>
        <v>54.666666666666664</v>
      </c>
      <c r="N41" s="49"/>
      <c r="O41" s="4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1:101" s="3" customFormat="1" ht="15" customHeight="1" thickTop="1">
      <c r="A42" s="27"/>
      <c r="B42" s="42"/>
      <c r="C42" s="43"/>
      <c r="D42" s="44"/>
      <c r="E42" s="14"/>
      <c r="F42" s="14"/>
      <c r="G42" s="14"/>
      <c r="H42" s="14"/>
      <c r="I42" s="14"/>
      <c r="J42" s="14"/>
      <c r="K42" s="14"/>
      <c r="L42" s="14"/>
      <c r="M42" s="49"/>
      <c r="N42" s="49"/>
      <c r="O42" s="49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</row>
    <row r="43" spans="1:101" s="3" customFormat="1" ht="15" customHeight="1">
      <c r="A43" s="27"/>
      <c r="B43" s="45" t="s">
        <v>6</v>
      </c>
      <c r="C43" s="43"/>
      <c r="D43" s="44"/>
      <c r="E43" s="14"/>
      <c r="F43" s="14"/>
      <c r="G43" s="14"/>
      <c r="H43" s="14"/>
      <c r="I43" s="14"/>
      <c r="J43" s="14"/>
      <c r="K43" s="14"/>
      <c r="L43" s="14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</row>
    <row r="44" spans="1:101" s="3" customFormat="1" ht="15" customHeight="1" thickBot="1">
      <c r="A44" s="27"/>
      <c r="B44" s="95"/>
      <c r="C44" s="96"/>
      <c r="D44" s="44"/>
      <c r="E44" s="14" t="s">
        <v>23</v>
      </c>
      <c r="F44" s="14"/>
      <c r="G44" s="14"/>
      <c r="H44" s="14"/>
      <c r="I44" s="27"/>
      <c r="J44" s="55"/>
      <c r="K44" s="56">
        <f aca="true" t="shared" si="2" ref="K44:K52">IF(SUM(P44:AN44)=0,"",COUNT(P44:AN44))</f>
        <v>10</v>
      </c>
      <c r="L44" s="55"/>
      <c r="M44" s="73"/>
      <c r="N44" s="33"/>
      <c r="O44" s="57"/>
      <c r="P44" s="8">
        <v>1</v>
      </c>
      <c r="Q44" s="8">
        <v>1</v>
      </c>
      <c r="R44" s="8">
        <v>9</v>
      </c>
      <c r="S44" s="8">
        <v>10</v>
      </c>
      <c r="T44" s="8">
        <v>3</v>
      </c>
      <c r="U44" s="8">
        <v>4</v>
      </c>
      <c r="V44" s="8">
        <v>5</v>
      </c>
      <c r="W44" s="8">
        <v>6</v>
      </c>
      <c r="X44" s="8">
        <v>7</v>
      </c>
      <c r="Y44" s="8">
        <v>8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</row>
    <row r="45" spans="1:101" s="3" customFormat="1" ht="15" customHeight="1" hidden="1">
      <c r="A45" s="27"/>
      <c r="B45" s="42"/>
      <c r="C45" s="43"/>
      <c r="D45" s="44"/>
      <c r="E45" s="58" t="s">
        <v>28</v>
      </c>
      <c r="F45" s="58"/>
      <c r="G45" s="58" t="s">
        <v>64</v>
      </c>
      <c r="H45" s="58"/>
      <c r="I45" s="59">
        <f>IF(SUM(P45:AN45)=0,"",COUNTIF($P$44:$AN$44,"1")/COUNT($P$44:$AN$44))</f>
        <v>0.2</v>
      </c>
      <c r="J45" s="14"/>
      <c r="K45" s="32">
        <f t="shared" si="2"/>
        <v>2</v>
      </c>
      <c r="L45" s="14"/>
      <c r="M45" s="49">
        <f aca="true" t="shared" si="3" ref="M45:M64">IF(SUM(P45:AN45)=0,"",AVERAGE(P45:AN45))</f>
        <v>2.5555555555555554</v>
      </c>
      <c r="N45" s="49"/>
      <c r="O45" s="49"/>
      <c r="P45" s="60">
        <f aca="true" t="shared" si="4" ref="P45:V45">IF(SUM(P$19:P$28)=0,"",IF(P$44=1,AVERAGE(P$19:P$28),""))</f>
        <v>3.111111111111111</v>
      </c>
      <c r="Q45" s="60">
        <f t="shared" si="4"/>
        <v>2</v>
      </c>
      <c r="R45" s="60">
        <f t="shared" si="4"/>
      </c>
      <c r="S45" s="60">
        <f t="shared" si="4"/>
      </c>
      <c r="T45" s="60">
        <f t="shared" si="4"/>
      </c>
      <c r="U45" s="60">
        <f t="shared" si="4"/>
      </c>
      <c r="V45" s="60">
        <f t="shared" si="4"/>
      </c>
      <c r="W45" s="60">
        <f aca="true" t="shared" si="5" ref="W45:AN45">IF(SUM(W$19:W$28)=0,"",IF(W$44=1,AVERAGE(W$19:W$28),""))</f>
      </c>
      <c r="X45" s="60">
        <f t="shared" si="5"/>
      </c>
      <c r="Y45" s="60">
        <f t="shared" si="5"/>
      </c>
      <c r="Z45" s="60">
        <f t="shared" si="5"/>
      </c>
      <c r="AA45" s="60">
        <f t="shared" si="5"/>
      </c>
      <c r="AB45" s="60">
        <f t="shared" si="5"/>
      </c>
      <c r="AC45" s="60">
        <f t="shared" si="5"/>
      </c>
      <c r="AD45" s="60">
        <f t="shared" si="5"/>
      </c>
      <c r="AE45" s="60">
        <f t="shared" si="5"/>
      </c>
      <c r="AF45" s="60">
        <f t="shared" si="5"/>
      </c>
      <c r="AG45" s="60">
        <f t="shared" si="5"/>
      </c>
      <c r="AH45" s="60">
        <f t="shared" si="5"/>
      </c>
      <c r="AI45" s="60">
        <f t="shared" si="5"/>
      </c>
      <c r="AJ45" s="60">
        <f t="shared" si="5"/>
      </c>
      <c r="AK45" s="60">
        <f t="shared" si="5"/>
      </c>
      <c r="AL45" s="60">
        <f t="shared" si="5"/>
      </c>
      <c r="AM45" s="60">
        <f t="shared" si="5"/>
      </c>
      <c r="AN45" s="60">
        <f t="shared" si="5"/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</row>
    <row r="46" spans="1:101" s="3" customFormat="1" ht="15" customHeight="1" hidden="1" thickBot="1">
      <c r="A46" s="27"/>
      <c r="B46" s="42"/>
      <c r="C46" s="43"/>
      <c r="D46" s="44"/>
      <c r="E46" s="61"/>
      <c r="F46" s="62"/>
      <c r="G46" s="63" t="s">
        <v>65</v>
      </c>
      <c r="H46" s="62"/>
      <c r="I46" s="64"/>
      <c r="J46" s="14"/>
      <c r="K46" s="56">
        <f t="shared" si="2"/>
        <v>2</v>
      </c>
      <c r="L46" s="14"/>
      <c r="M46" s="65">
        <f t="shared" si="3"/>
        <v>2.75</v>
      </c>
      <c r="N46" s="49"/>
      <c r="O46" s="49"/>
      <c r="P46" s="60">
        <f aca="true" t="shared" si="6" ref="P46:V46">IF(SUM(P$34:P$38)=0,"",IF(P$44=1,AVERAGE(P$34:P$38),""))</f>
        <v>2.5</v>
      </c>
      <c r="Q46" s="60">
        <f t="shared" si="6"/>
        <v>3</v>
      </c>
      <c r="R46" s="60">
        <f t="shared" si="6"/>
      </c>
      <c r="S46" s="60">
        <f t="shared" si="6"/>
      </c>
      <c r="T46" s="60">
        <f t="shared" si="6"/>
      </c>
      <c r="U46" s="60">
        <f t="shared" si="6"/>
      </c>
      <c r="V46" s="60">
        <f t="shared" si="6"/>
      </c>
      <c r="W46" s="60">
        <f aca="true" t="shared" si="7" ref="W46:AN46">IF(SUM(W$34:W$38)=0,"",IF(W$44=1,AVERAGE(W$34:W$38),""))</f>
      </c>
      <c r="X46" s="60">
        <f t="shared" si="7"/>
      </c>
      <c r="Y46" s="60">
        <f t="shared" si="7"/>
      </c>
      <c r="Z46" s="60">
        <f t="shared" si="7"/>
      </c>
      <c r="AA46" s="60">
        <f t="shared" si="7"/>
      </c>
      <c r="AB46" s="60">
        <f t="shared" si="7"/>
      </c>
      <c r="AC46" s="60">
        <f t="shared" si="7"/>
      </c>
      <c r="AD46" s="60">
        <f t="shared" si="7"/>
      </c>
      <c r="AE46" s="60">
        <f t="shared" si="7"/>
      </c>
      <c r="AF46" s="60">
        <f t="shared" si="7"/>
      </c>
      <c r="AG46" s="60">
        <f t="shared" si="7"/>
      </c>
      <c r="AH46" s="60">
        <f t="shared" si="7"/>
      </c>
      <c r="AI46" s="60">
        <f t="shared" si="7"/>
      </c>
      <c r="AJ46" s="60">
        <f t="shared" si="7"/>
      </c>
      <c r="AK46" s="60">
        <f t="shared" si="7"/>
      </c>
      <c r="AL46" s="60">
        <f t="shared" si="7"/>
      </c>
      <c r="AM46" s="60">
        <f t="shared" si="7"/>
      </c>
      <c r="AN46" s="60">
        <f t="shared" si="7"/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</row>
    <row r="47" spans="1:101" s="3" customFormat="1" ht="15" customHeight="1" hidden="1">
      <c r="A47" s="27"/>
      <c r="B47" s="91"/>
      <c r="C47" s="92"/>
      <c r="D47" s="44"/>
      <c r="E47" s="58" t="s">
        <v>29</v>
      </c>
      <c r="F47" s="58"/>
      <c r="G47" s="58" t="s">
        <v>64</v>
      </c>
      <c r="H47" s="58"/>
      <c r="I47" s="59">
        <f>IF(SUM(P47:AN47)=0,"",COUNTIF($P$44:$AN$44,"2")/COUNT($P$44:$AN$44))</f>
      </c>
      <c r="J47" s="14"/>
      <c r="K47" s="32">
        <f t="shared" si="2"/>
      </c>
      <c r="L47" s="14"/>
      <c r="M47" s="53">
        <f t="shared" si="3"/>
      </c>
      <c r="N47" s="49"/>
      <c r="O47" s="49"/>
      <c r="P47" s="60">
        <f aca="true" t="shared" si="8" ref="P47:V47">IF(SUM(P$19:P$28)=0,"",IF(P$44=2,AVERAGE(P$19:P$28),""))</f>
      </c>
      <c r="Q47" s="60">
        <f t="shared" si="8"/>
      </c>
      <c r="R47" s="60">
        <f t="shared" si="8"/>
      </c>
      <c r="S47" s="60">
        <f t="shared" si="8"/>
      </c>
      <c r="T47" s="60">
        <f t="shared" si="8"/>
      </c>
      <c r="U47" s="60">
        <f t="shared" si="8"/>
      </c>
      <c r="V47" s="60">
        <f t="shared" si="8"/>
      </c>
      <c r="W47" s="60">
        <f aca="true" t="shared" si="9" ref="W47:AN47">IF(SUM(W$19:W$28)=0,"",IF(W$44=2,AVERAGE(W$19:W$28),""))</f>
      </c>
      <c r="X47" s="60">
        <f t="shared" si="9"/>
      </c>
      <c r="Y47" s="60">
        <f t="shared" si="9"/>
      </c>
      <c r="Z47" s="60">
        <f t="shared" si="9"/>
      </c>
      <c r="AA47" s="60">
        <f t="shared" si="9"/>
      </c>
      <c r="AB47" s="60">
        <f t="shared" si="9"/>
      </c>
      <c r="AC47" s="60">
        <f t="shared" si="9"/>
      </c>
      <c r="AD47" s="60">
        <f t="shared" si="9"/>
      </c>
      <c r="AE47" s="60">
        <f t="shared" si="9"/>
      </c>
      <c r="AF47" s="60">
        <f t="shared" si="9"/>
      </c>
      <c r="AG47" s="60">
        <f t="shared" si="9"/>
      </c>
      <c r="AH47" s="60">
        <f t="shared" si="9"/>
      </c>
      <c r="AI47" s="60">
        <f t="shared" si="9"/>
      </c>
      <c r="AJ47" s="60">
        <f t="shared" si="9"/>
      </c>
      <c r="AK47" s="60">
        <f t="shared" si="9"/>
      </c>
      <c r="AL47" s="60">
        <f t="shared" si="9"/>
      </c>
      <c r="AM47" s="60">
        <f t="shared" si="9"/>
      </c>
      <c r="AN47" s="60">
        <f t="shared" si="9"/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</row>
    <row r="48" spans="1:101" s="3" customFormat="1" ht="15" customHeight="1" hidden="1" thickBot="1">
      <c r="A48" s="27"/>
      <c r="B48" s="91"/>
      <c r="C48" s="92"/>
      <c r="D48" s="44"/>
      <c r="E48" s="61"/>
      <c r="F48" s="62"/>
      <c r="G48" s="63" t="s">
        <v>65</v>
      </c>
      <c r="H48" s="62"/>
      <c r="I48" s="64"/>
      <c r="J48" s="14"/>
      <c r="K48" s="56">
        <f t="shared" si="2"/>
      </c>
      <c r="L48" s="14"/>
      <c r="M48" s="65">
        <f t="shared" si="3"/>
      </c>
      <c r="N48" s="49"/>
      <c r="O48" s="49"/>
      <c r="P48" s="60">
        <f aca="true" t="shared" si="10" ref="P48:V48">IF(SUM(P$34:P$38)=0,"",IF(P$44=2,AVERAGE(P$34:P$38),""))</f>
      </c>
      <c r="Q48" s="60">
        <f t="shared" si="10"/>
      </c>
      <c r="R48" s="60">
        <f t="shared" si="10"/>
      </c>
      <c r="S48" s="60">
        <f t="shared" si="10"/>
      </c>
      <c r="T48" s="60">
        <f t="shared" si="10"/>
      </c>
      <c r="U48" s="60">
        <f t="shared" si="10"/>
      </c>
      <c r="V48" s="60">
        <f t="shared" si="10"/>
      </c>
      <c r="W48" s="60">
        <f aca="true" t="shared" si="11" ref="W48:AN48">IF(SUM(W$34:W$38)=0,"",IF(W$44=2,AVERAGE(W$34:W$38),""))</f>
      </c>
      <c r="X48" s="60">
        <f t="shared" si="11"/>
      </c>
      <c r="Y48" s="60">
        <f t="shared" si="11"/>
      </c>
      <c r="Z48" s="60">
        <f t="shared" si="11"/>
      </c>
      <c r="AA48" s="60">
        <f t="shared" si="11"/>
      </c>
      <c r="AB48" s="60">
        <f t="shared" si="11"/>
      </c>
      <c r="AC48" s="60">
        <f t="shared" si="11"/>
      </c>
      <c r="AD48" s="60">
        <f t="shared" si="11"/>
      </c>
      <c r="AE48" s="60">
        <f t="shared" si="11"/>
      </c>
      <c r="AF48" s="60">
        <f t="shared" si="11"/>
      </c>
      <c r="AG48" s="60">
        <f t="shared" si="11"/>
      </c>
      <c r="AH48" s="60">
        <f t="shared" si="11"/>
      </c>
      <c r="AI48" s="60">
        <f t="shared" si="11"/>
      </c>
      <c r="AJ48" s="60">
        <f t="shared" si="11"/>
      </c>
      <c r="AK48" s="60">
        <f t="shared" si="11"/>
      </c>
      <c r="AL48" s="60">
        <f t="shared" si="11"/>
      </c>
      <c r="AM48" s="60">
        <f t="shared" si="11"/>
      </c>
      <c r="AN48" s="60">
        <f t="shared" si="11"/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</row>
    <row r="49" spans="1:101" s="3" customFormat="1" ht="15" customHeight="1" hidden="1">
      <c r="A49" s="27"/>
      <c r="B49" s="92"/>
      <c r="C49" s="92"/>
      <c r="D49" s="44"/>
      <c r="E49" s="58" t="s">
        <v>30</v>
      </c>
      <c r="F49" s="58"/>
      <c r="G49" s="58" t="s">
        <v>64</v>
      </c>
      <c r="H49" s="58"/>
      <c r="I49" s="59">
        <f>IF(SUM(P49:AN49)=0,"",COUNTIF($P$44:$AN$44,"3")/COUNT($P$44:$AN$44))</f>
        <v>0.1</v>
      </c>
      <c r="J49" s="14"/>
      <c r="K49" s="32">
        <f t="shared" si="2"/>
        <v>1</v>
      </c>
      <c r="L49" s="14"/>
      <c r="M49" s="53">
        <f t="shared" si="3"/>
        <v>3</v>
      </c>
      <c r="N49" s="49"/>
      <c r="O49" s="49"/>
      <c r="P49" s="60">
        <f aca="true" t="shared" si="12" ref="P49:V49">IF(SUM(P$19:P$28)=0,"",IF(P$44=3,AVERAGE(P$19:P$28),""))</f>
      </c>
      <c r="Q49" s="60">
        <f t="shared" si="12"/>
      </c>
      <c r="R49" s="60">
        <f t="shared" si="12"/>
      </c>
      <c r="S49" s="60">
        <f t="shared" si="12"/>
      </c>
      <c r="T49" s="60">
        <f t="shared" si="12"/>
        <v>3</v>
      </c>
      <c r="U49" s="60">
        <f t="shared" si="12"/>
      </c>
      <c r="V49" s="60">
        <f t="shared" si="12"/>
      </c>
      <c r="W49" s="60">
        <f aca="true" t="shared" si="13" ref="W49:AN49">IF(SUM(W$19:W$28)=0,"",IF(W$44=3,AVERAGE(W$19:W$28),""))</f>
      </c>
      <c r="X49" s="60">
        <f t="shared" si="13"/>
      </c>
      <c r="Y49" s="60">
        <f t="shared" si="13"/>
      </c>
      <c r="Z49" s="60">
        <f t="shared" si="13"/>
      </c>
      <c r="AA49" s="60">
        <f t="shared" si="13"/>
      </c>
      <c r="AB49" s="60">
        <f t="shared" si="13"/>
      </c>
      <c r="AC49" s="60">
        <f t="shared" si="13"/>
      </c>
      <c r="AD49" s="60">
        <f t="shared" si="13"/>
      </c>
      <c r="AE49" s="60">
        <f t="shared" si="13"/>
      </c>
      <c r="AF49" s="60">
        <f t="shared" si="13"/>
      </c>
      <c r="AG49" s="60">
        <f t="shared" si="13"/>
      </c>
      <c r="AH49" s="60">
        <f t="shared" si="13"/>
      </c>
      <c r="AI49" s="60">
        <f t="shared" si="13"/>
      </c>
      <c r="AJ49" s="60">
        <f t="shared" si="13"/>
      </c>
      <c r="AK49" s="60">
        <f t="shared" si="13"/>
      </c>
      <c r="AL49" s="60">
        <f t="shared" si="13"/>
      </c>
      <c r="AM49" s="60">
        <f t="shared" si="13"/>
      </c>
      <c r="AN49" s="60">
        <f t="shared" si="13"/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</row>
    <row r="50" spans="1:101" s="3" customFormat="1" ht="15" customHeight="1" hidden="1" thickBot="1">
      <c r="A50" s="27"/>
      <c r="B50" s="92"/>
      <c r="C50" s="92"/>
      <c r="D50" s="44"/>
      <c r="E50" s="61"/>
      <c r="F50" s="62"/>
      <c r="G50" s="63" t="s">
        <v>65</v>
      </c>
      <c r="H50" s="62"/>
      <c r="I50" s="64"/>
      <c r="J50" s="14"/>
      <c r="K50" s="56">
        <f t="shared" si="2"/>
        <v>1</v>
      </c>
      <c r="L50" s="14"/>
      <c r="M50" s="65">
        <f t="shared" si="3"/>
        <v>4</v>
      </c>
      <c r="N50" s="49"/>
      <c r="O50" s="49"/>
      <c r="P50" s="60">
        <f aca="true" t="shared" si="14" ref="P50:V50">IF(SUM(P$34:P$38)=0,"",IF(P$44=3,AVERAGE(P$34:P$38),""))</f>
      </c>
      <c r="Q50" s="60">
        <f t="shared" si="14"/>
      </c>
      <c r="R50" s="60">
        <f t="shared" si="14"/>
      </c>
      <c r="S50" s="60">
        <f t="shared" si="14"/>
      </c>
      <c r="T50" s="60">
        <f t="shared" si="14"/>
        <v>4</v>
      </c>
      <c r="U50" s="60">
        <f t="shared" si="14"/>
      </c>
      <c r="V50" s="60">
        <f t="shared" si="14"/>
      </c>
      <c r="W50" s="60">
        <f aca="true" t="shared" si="15" ref="W50:AN50">IF(SUM(W$34:W$38)=0,"",IF(W$44=3,AVERAGE(W$34:W$38),""))</f>
      </c>
      <c r="X50" s="60">
        <f t="shared" si="15"/>
      </c>
      <c r="Y50" s="60">
        <f t="shared" si="15"/>
      </c>
      <c r="Z50" s="60">
        <f t="shared" si="15"/>
      </c>
      <c r="AA50" s="60">
        <f t="shared" si="15"/>
      </c>
      <c r="AB50" s="60">
        <f t="shared" si="15"/>
      </c>
      <c r="AC50" s="60">
        <f t="shared" si="15"/>
      </c>
      <c r="AD50" s="60">
        <f t="shared" si="15"/>
      </c>
      <c r="AE50" s="60">
        <f t="shared" si="15"/>
      </c>
      <c r="AF50" s="60">
        <f t="shared" si="15"/>
      </c>
      <c r="AG50" s="60">
        <f t="shared" si="15"/>
      </c>
      <c r="AH50" s="60">
        <f t="shared" si="15"/>
      </c>
      <c r="AI50" s="60">
        <f t="shared" si="15"/>
      </c>
      <c r="AJ50" s="60">
        <f t="shared" si="15"/>
      </c>
      <c r="AK50" s="60">
        <f t="shared" si="15"/>
      </c>
      <c r="AL50" s="60">
        <f t="shared" si="15"/>
      </c>
      <c r="AM50" s="60">
        <f t="shared" si="15"/>
      </c>
      <c r="AN50" s="60">
        <f t="shared" si="15"/>
      </c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</row>
    <row r="51" spans="1:101" s="3" customFormat="1" ht="15" customHeight="1" hidden="1">
      <c r="A51" s="27"/>
      <c r="B51" s="92"/>
      <c r="C51" s="92"/>
      <c r="D51" s="44"/>
      <c r="E51" s="58" t="s">
        <v>31</v>
      </c>
      <c r="F51" s="58"/>
      <c r="G51" s="58" t="s">
        <v>64</v>
      </c>
      <c r="H51" s="58"/>
      <c r="I51" s="59">
        <f>IF(SUM(P51:AN51)=0,"",COUNTIF($P$44:$AN$44,"4")/COUNT($P$44:$AN$44))</f>
        <v>0.1</v>
      </c>
      <c r="J51" s="14"/>
      <c r="K51" s="32">
        <f t="shared" si="2"/>
        <v>1</v>
      </c>
      <c r="L51" s="14"/>
      <c r="M51" s="53">
        <f t="shared" si="3"/>
        <v>2</v>
      </c>
      <c r="N51" s="49"/>
      <c r="O51" s="49"/>
      <c r="P51" s="60">
        <f aca="true" t="shared" si="16" ref="P51:V51">IF(SUM(P$19:P$28)=0,"",IF(P$44=4,AVERAGE(P$19:P$28),""))</f>
      </c>
      <c r="Q51" s="60">
        <f t="shared" si="16"/>
      </c>
      <c r="R51" s="60">
        <f t="shared" si="16"/>
      </c>
      <c r="S51" s="60">
        <f t="shared" si="16"/>
      </c>
      <c r="T51" s="60">
        <f t="shared" si="16"/>
      </c>
      <c r="U51" s="60">
        <f t="shared" si="16"/>
        <v>2</v>
      </c>
      <c r="V51" s="60">
        <f t="shared" si="16"/>
      </c>
      <c r="W51" s="60">
        <f aca="true" t="shared" si="17" ref="W51:AN51">IF(SUM(W$19:W$28)=0,"",IF(W$44=4,AVERAGE(W$19:W$28),""))</f>
      </c>
      <c r="X51" s="60">
        <f t="shared" si="17"/>
      </c>
      <c r="Y51" s="60">
        <f t="shared" si="17"/>
      </c>
      <c r="Z51" s="60">
        <f t="shared" si="17"/>
      </c>
      <c r="AA51" s="60">
        <f t="shared" si="17"/>
      </c>
      <c r="AB51" s="60">
        <f t="shared" si="17"/>
      </c>
      <c r="AC51" s="60">
        <f t="shared" si="17"/>
      </c>
      <c r="AD51" s="60">
        <f t="shared" si="17"/>
      </c>
      <c r="AE51" s="60">
        <f t="shared" si="17"/>
      </c>
      <c r="AF51" s="60">
        <f t="shared" si="17"/>
      </c>
      <c r="AG51" s="60">
        <f t="shared" si="17"/>
      </c>
      <c r="AH51" s="60">
        <f t="shared" si="17"/>
      </c>
      <c r="AI51" s="60">
        <f t="shared" si="17"/>
      </c>
      <c r="AJ51" s="60">
        <f t="shared" si="17"/>
      </c>
      <c r="AK51" s="60">
        <f t="shared" si="17"/>
      </c>
      <c r="AL51" s="60">
        <f t="shared" si="17"/>
      </c>
      <c r="AM51" s="60">
        <f t="shared" si="17"/>
      </c>
      <c r="AN51" s="60">
        <f t="shared" si="17"/>
      </c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</row>
    <row r="52" spans="1:101" s="3" customFormat="1" ht="15" customHeight="1" hidden="1" thickBot="1">
      <c r="A52" s="27"/>
      <c r="B52" s="92"/>
      <c r="C52" s="92"/>
      <c r="D52" s="44"/>
      <c r="E52" s="61"/>
      <c r="F52" s="62"/>
      <c r="G52" s="63" t="s">
        <v>65</v>
      </c>
      <c r="H52" s="62"/>
      <c r="I52" s="64"/>
      <c r="J52" s="14"/>
      <c r="K52" s="56">
        <f t="shared" si="2"/>
        <v>1</v>
      </c>
      <c r="L52" s="14"/>
      <c r="M52" s="65">
        <f t="shared" si="3"/>
        <v>5</v>
      </c>
      <c r="N52" s="49"/>
      <c r="O52" s="49"/>
      <c r="P52" s="60">
        <f aca="true" t="shared" si="18" ref="P52:V52">IF(SUM(P$34:P$38)=0,"",IF(P$44=4,AVERAGE(P$34:P$38),""))</f>
      </c>
      <c r="Q52" s="60">
        <f t="shared" si="18"/>
      </c>
      <c r="R52" s="60">
        <f t="shared" si="18"/>
      </c>
      <c r="S52" s="60">
        <f t="shared" si="18"/>
      </c>
      <c r="T52" s="60">
        <f t="shared" si="18"/>
      </c>
      <c r="U52" s="60">
        <f t="shared" si="18"/>
        <v>5</v>
      </c>
      <c r="V52" s="60">
        <f t="shared" si="18"/>
      </c>
      <c r="W52" s="60">
        <f aca="true" t="shared" si="19" ref="W52:AN52">IF(SUM(W$34:W$38)=0,"",IF(W$44=4,AVERAGE(W$34:W$38),""))</f>
      </c>
      <c r="X52" s="60">
        <f t="shared" si="19"/>
      </c>
      <c r="Y52" s="60">
        <f t="shared" si="19"/>
      </c>
      <c r="Z52" s="60">
        <f t="shared" si="19"/>
      </c>
      <c r="AA52" s="60">
        <f t="shared" si="19"/>
      </c>
      <c r="AB52" s="60">
        <f t="shared" si="19"/>
      </c>
      <c r="AC52" s="60">
        <f t="shared" si="19"/>
      </c>
      <c r="AD52" s="60">
        <f t="shared" si="19"/>
      </c>
      <c r="AE52" s="60">
        <f t="shared" si="19"/>
      </c>
      <c r="AF52" s="60">
        <f t="shared" si="19"/>
      </c>
      <c r="AG52" s="60">
        <f t="shared" si="19"/>
      </c>
      <c r="AH52" s="60">
        <f t="shared" si="19"/>
      </c>
      <c r="AI52" s="60">
        <f t="shared" si="19"/>
      </c>
      <c r="AJ52" s="60">
        <f t="shared" si="19"/>
      </c>
      <c r="AK52" s="60">
        <f t="shared" si="19"/>
      </c>
      <c r="AL52" s="60">
        <f t="shared" si="19"/>
      </c>
      <c r="AM52" s="60">
        <f t="shared" si="19"/>
      </c>
      <c r="AN52" s="60">
        <f t="shared" si="19"/>
      </c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</row>
    <row r="53" spans="1:101" s="3" customFormat="1" ht="15" customHeight="1" hidden="1">
      <c r="A53" s="27"/>
      <c r="B53" s="92"/>
      <c r="C53" s="92"/>
      <c r="D53" s="44"/>
      <c r="E53" s="58" t="s">
        <v>32</v>
      </c>
      <c r="F53" s="58"/>
      <c r="G53" s="58" t="s">
        <v>64</v>
      </c>
      <c r="H53" s="58"/>
      <c r="I53" s="59">
        <f>IF(SUM(P53:AN53)=0,"",COUNTIF($P$44:$AN$44,"5")/COUNT($P$44:$AN$44))</f>
        <v>0.1</v>
      </c>
      <c r="J53" s="14"/>
      <c r="K53" s="32">
        <f>IF(SUM(P53:AN53)=0,"",COUNT(P53:AN53))</f>
        <v>1</v>
      </c>
      <c r="L53" s="14"/>
      <c r="M53" s="53">
        <f t="shared" si="3"/>
        <v>4.5</v>
      </c>
      <c r="N53" s="49"/>
      <c r="O53" s="49"/>
      <c r="P53" s="60">
        <f aca="true" t="shared" si="20" ref="P53:V53">IF(SUM(P$19:P$28)=0,"",IF(P$44=5,AVERAGE(P$19:P$28),""))</f>
      </c>
      <c r="Q53" s="60">
        <f t="shared" si="20"/>
      </c>
      <c r="R53" s="60">
        <f t="shared" si="20"/>
      </c>
      <c r="S53" s="60">
        <f t="shared" si="20"/>
      </c>
      <c r="T53" s="60">
        <f t="shared" si="20"/>
      </c>
      <c r="U53" s="60">
        <f t="shared" si="20"/>
      </c>
      <c r="V53" s="60">
        <f t="shared" si="20"/>
        <v>4.5</v>
      </c>
      <c r="W53" s="60">
        <f aca="true" t="shared" si="21" ref="W53:AN53">IF(SUM(W$19:W$28)=0,"",IF(W$44=5,AVERAGE(W$19:W$28),""))</f>
      </c>
      <c r="X53" s="60">
        <f t="shared" si="21"/>
      </c>
      <c r="Y53" s="60">
        <f t="shared" si="21"/>
      </c>
      <c r="Z53" s="60">
        <f t="shared" si="21"/>
      </c>
      <c r="AA53" s="60">
        <f t="shared" si="21"/>
      </c>
      <c r="AB53" s="60">
        <f t="shared" si="21"/>
      </c>
      <c r="AC53" s="60">
        <f t="shared" si="21"/>
      </c>
      <c r="AD53" s="60">
        <f t="shared" si="21"/>
      </c>
      <c r="AE53" s="60">
        <f t="shared" si="21"/>
      </c>
      <c r="AF53" s="60">
        <f t="shared" si="21"/>
      </c>
      <c r="AG53" s="60">
        <f t="shared" si="21"/>
      </c>
      <c r="AH53" s="60">
        <f t="shared" si="21"/>
      </c>
      <c r="AI53" s="60">
        <f t="shared" si="21"/>
      </c>
      <c r="AJ53" s="60">
        <f t="shared" si="21"/>
      </c>
      <c r="AK53" s="60">
        <f t="shared" si="21"/>
      </c>
      <c r="AL53" s="60">
        <f t="shared" si="21"/>
      </c>
      <c r="AM53" s="60">
        <f t="shared" si="21"/>
      </c>
      <c r="AN53" s="60">
        <f t="shared" si="21"/>
      </c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</row>
    <row r="54" spans="1:101" s="3" customFormat="1" ht="15" customHeight="1" hidden="1" thickBot="1">
      <c r="A54" s="27"/>
      <c r="B54" s="92"/>
      <c r="C54" s="92"/>
      <c r="D54" s="44"/>
      <c r="E54" s="61"/>
      <c r="F54" s="62"/>
      <c r="G54" s="63" t="s">
        <v>65</v>
      </c>
      <c r="H54" s="62"/>
      <c r="I54" s="64"/>
      <c r="J54" s="14"/>
      <c r="K54" s="56">
        <f>IF(SUM(P54:AN54)=0,"",COUNT(P54:AN54))</f>
        <v>1</v>
      </c>
      <c r="L54" s="14"/>
      <c r="M54" s="65">
        <f t="shared" si="3"/>
        <v>4</v>
      </c>
      <c r="N54" s="49"/>
      <c r="O54" s="49"/>
      <c r="P54" s="60">
        <f aca="true" t="shared" si="22" ref="P54:V54">IF(SUM(P$34:P$38)=0,"",IF(P$44=5,AVERAGE(P$34:P$38),""))</f>
      </c>
      <c r="Q54" s="60">
        <f t="shared" si="22"/>
      </c>
      <c r="R54" s="60">
        <f t="shared" si="22"/>
      </c>
      <c r="S54" s="60">
        <f t="shared" si="22"/>
      </c>
      <c r="T54" s="60">
        <f t="shared" si="22"/>
      </c>
      <c r="U54" s="60">
        <f t="shared" si="22"/>
      </c>
      <c r="V54" s="60">
        <f t="shared" si="22"/>
        <v>4</v>
      </c>
      <c r="W54" s="60">
        <f aca="true" t="shared" si="23" ref="W54:AN54">IF(SUM(W$34:W$38)=0,"",IF(W$44=5,AVERAGE(W$34:W$38),""))</f>
      </c>
      <c r="X54" s="60">
        <f t="shared" si="23"/>
      </c>
      <c r="Y54" s="60">
        <f t="shared" si="23"/>
      </c>
      <c r="Z54" s="60">
        <f t="shared" si="23"/>
      </c>
      <c r="AA54" s="60">
        <f t="shared" si="23"/>
      </c>
      <c r="AB54" s="60">
        <f t="shared" si="23"/>
      </c>
      <c r="AC54" s="60">
        <f t="shared" si="23"/>
      </c>
      <c r="AD54" s="60">
        <f t="shared" si="23"/>
      </c>
      <c r="AE54" s="60">
        <f t="shared" si="23"/>
      </c>
      <c r="AF54" s="60">
        <f t="shared" si="23"/>
      </c>
      <c r="AG54" s="60">
        <f t="shared" si="23"/>
      </c>
      <c r="AH54" s="60">
        <f t="shared" si="23"/>
      </c>
      <c r="AI54" s="60">
        <f t="shared" si="23"/>
      </c>
      <c r="AJ54" s="60">
        <f t="shared" si="23"/>
      </c>
      <c r="AK54" s="60">
        <f t="shared" si="23"/>
      </c>
      <c r="AL54" s="60">
        <f t="shared" si="23"/>
      </c>
      <c r="AM54" s="60">
        <f t="shared" si="23"/>
      </c>
      <c r="AN54" s="60">
        <f t="shared" si="23"/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</row>
    <row r="55" spans="1:101" s="3" customFormat="1" ht="15" customHeight="1" hidden="1">
      <c r="A55" s="27"/>
      <c r="B55" s="92"/>
      <c r="C55" s="92"/>
      <c r="D55" s="44"/>
      <c r="E55" s="58" t="s">
        <v>33</v>
      </c>
      <c r="F55" s="58"/>
      <c r="G55" s="58" t="s">
        <v>64</v>
      </c>
      <c r="H55" s="58"/>
      <c r="I55" s="59">
        <f>IF(SUM(P55:AN55)=0,"",COUNTIF($P$44:$AN$44,"6")/COUNT($P$44:$AN$44))</f>
        <v>0.1</v>
      </c>
      <c r="J55" s="14"/>
      <c r="K55" s="32">
        <f aca="true" t="shared" si="24" ref="K55:K64">IF(SUM(P55:AN55)=0,"",COUNT(P55:AN55))</f>
        <v>1</v>
      </c>
      <c r="L55" s="14"/>
      <c r="M55" s="53">
        <f t="shared" si="3"/>
        <v>3.5</v>
      </c>
      <c r="N55" s="49"/>
      <c r="O55" s="49"/>
      <c r="P55" s="60">
        <f aca="true" t="shared" si="25" ref="P55:V55">IF(SUM(P$19:P$28)=0,"",IF(P$44=6,AVERAGE(P$19:P$28),""))</f>
      </c>
      <c r="Q55" s="60">
        <f t="shared" si="25"/>
      </c>
      <c r="R55" s="60">
        <f t="shared" si="25"/>
      </c>
      <c r="S55" s="60">
        <f t="shared" si="25"/>
      </c>
      <c r="T55" s="60">
        <f t="shared" si="25"/>
      </c>
      <c r="U55" s="60">
        <f t="shared" si="25"/>
      </c>
      <c r="V55" s="60">
        <f t="shared" si="25"/>
      </c>
      <c r="W55" s="60">
        <f aca="true" t="shared" si="26" ref="W55:AN55">IF(SUM(W$19:W$28)=0,"",IF(W$44=6,AVERAGE(W$19:W$28),""))</f>
        <v>3.5</v>
      </c>
      <c r="X55" s="60">
        <f t="shared" si="26"/>
      </c>
      <c r="Y55" s="60">
        <f t="shared" si="26"/>
      </c>
      <c r="Z55" s="60">
        <f t="shared" si="26"/>
      </c>
      <c r="AA55" s="60">
        <f t="shared" si="26"/>
      </c>
      <c r="AB55" s="60">
        <f t="shared" si="26"/>
      </c>
      <c r="AC55" s="60">
        <f t="shared" si="26"/>
      </c>
      <c r="AD55" s="60">
        <f t="shared" si="26"/>
      </c>
      <c r="AE55" s="60">
        <f t="shared" si="26"/>
      </c>
      <c r="AF55" s="60">
        <f t="shared" si="26"/>
      </c>
      <c r="AG55" s="60">
        <f t="shared" si="26"/>
      </c>
      <c r="AH55" s="60">
        <f t="shared" si="26"/>
      </c>
      <c r="AI55" s="60">
        <f t="shared" si="26"/>
      </c>
      <c r="AJ55" s="60">
        <f t="shared" si="26"/>
      </c>
      <c r="AK55" s="60">
        <f t="shared" si="26"/>
      </c>
      <c r="AL55" s="60">
        <f t="shared" si="26"/>
      </c>
      <c r="AM55" s="60">
        <f t="shared" si="26"/>
      </c>
      <c r="AN55" s="60">
        <f t="shared" si="26"/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</row>
    <row r="56" spans="1:101" s="3" customFormat="1" ht="15" customHeight="1" hidden="1" thickBot="1">
      <c r="A56" s="27"/>
      <c r="B56" s="92"/>
      <c r="C56" s="92"/>
      <c r="D56" s="44"/>
      <c r="E56" s="61"/>
      <c r="F56" s="62"/>
      <c r="G56" s="63" t="s">
        <v>65</v>
      </c>
      <c r="H56" s="62"/>
      <c r="I56" s="64"/>
      <c r="J56" s="14"/>
      <c r="K56" s="56">
        <f t="shared" si="24"/>
        <v>1</v>
      </c>
      <c r="L56" s="14"/>
      <c r="M56" s="65">
        <f t="shared" si="3"/>
        <v>1</v>
      </c>
      <c r="N56" s="49"/>
      <c r="O56" s="49"/>
      <c r="P56" s="60">
        <f aca="true" t="shared" si="27" ref="P56:V56">IF(SUM(P$34:P$38)=0,"",IF(P$44=6,AVERAGE(P$34:P$38),""))</f>
      </c>
      <c r="Q56" s="60">
        <f t="shared" si="27"/>
      </c>
      <c r="R56" s="60">
        <f t="shared" si="27"/>
      </c>
      <c r="S56" s="60">
        <f t="shared" si="27"/>
      </c>
      <c r="T56" s="60">
        <f t="shared" si="27"/>
      </c>
      <c r="U56" s="60">
        <f t="shared" si="27"/>
      </c>
      <c r="V56" s="60">
        <f t="shared" si="27"/>
      </c>
      <c r="W56" s="60">
        <f aca="true" t="shared" si="28" ref="W56:AN56">IF(SUM(W$34:W$38)=0,"",IF(W$44=6,AVERAGE(W$34:W$38),""))</f>
        <v>1</v>
      </c>
      <c r="X56" s="60">
        <f t="shared" si="28"/>
      </c>
      <c r="Y56" s="60">
        <f t="shared" si="28"/>
      </c>
      <c r="Z56" s="60">
        <f t="shared" si="28"/>
      </c>
      <c r="AA56" s="60">
        <f t="shared" si="28"/>
      </c>
      <c r="AB56" s="60">
        <f t="shared" si="28"/>
      </c>
      <c r="AC56" s="60">
        <f t="shared" si="28"/>
      </c>
      <c r="AD56" s="60">
        <f t="shared" si="28"/>
      </c>
      <c r="AE56" s="60">
        <f t="shared" si="28"/>
      </c>
      <c r="AF56" s="60">
        <f t="shared" si="28"/>
      </c>
      <c r="AG56" s="60">
        <f t="shared" si="28"/>
      </c>
      <c r="AH56" s="60">
        <f t="shared" si="28"/>
      </c>
      <c r="AI56" s="60">
        <f t="shared" si="28"/>
      </c>
      <c r="AJ56" s="60">
        <f t="shared" si="28"/>
      </c>
      <c r="AK56" s="60">
        <f t="shared" si="28"/>
      </c>
      <c r="AL56" s="60">
        <f t="shared" si="28"/>
      </c>
      <c r="AM56" s="60">
        <f t="shared" si="28"/>
      </c>
      <c r="AN56" s="60">
        <f t="shared" si="28"/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</row>
    <row r="57" spans="1:101" s="3" customFormat="1" ht="15" customHeight="1" hidden="1">
      <c r="A57" s="27"/>
      <c r="B57" s="92"/>
      <c r="C57" s="92"/>
      <c r="D57" s="44"/>
      <c r="E57" s="58" t="s">
        <v>34</v>
      </c>
      <c r="F57" s="58"/>
      <c r="G57" s="58" t="s">
        <v>64</v>
      </c>
      <c r="H57" s="58"/>
      <c r="I57" s="59">
        <f>IF(SUM(P57:AN57)=0,"",COUNTIF($P$44:$AN$44,"7")/COUNT($P$44:$AN$44))</f>
        <v>0.1</v>
      </c>
      <c r="J57" s="14"/>
      <c r="K57" s="32">
        <f t="shared" si="24"/>
        <v>1</v>
      </c>
      <c r="L57" s="14"/>
      <c r="M57" s="53">
        <f t="shared" si="3"/>
        <v>2.5</v>
      </c>
      <c r="N57" s="49"/>
      <c r="O57" s="49"/>
      <c r="P57" s="60">
        <f aca="true" t="shared" si="29" ref="P57:V57">IF(SUM(P$19:P$28)=0,"",IF(P$44=7,AVERAGE(P$19:P$28),""))</f>
      </c>
      <c r="Q57" s="60">
        <f t="shared" si="29"/>
      </c>
      <c r="R57" s="60">
        <f t="shared" si="29"/>
      </c>
      <c r="S57" s="60">
        <f t="shared" si="29"/>
      </c>
      <c r="T57" s="60">
        <f t="shared" si="29"/>
      </c>
      <c r="U57" s="60">
        <f t="shared" si="29"/>
      </c>
      <c r="V57" s="60">
        <f t="shared" si="29"/>
      </c>
      <c r="W57" s="60">
        <f aca="true" t="shared" si="30" ref="W57:AN57">IF(SUM(W$19:W$28)=0,"",IF(W$44=7,AVERAGE(W$19:W$28),""))</f>
      </c>
      <c r="X57" s="60">
        <f t="shared" si="30"/>
        <v>2.5</v>
      </c>
      <c r="Y57" s="60">
        <f t="shared" si="30"/>
      </c>
      <c r="Z57" s="60">
        <f t="shared" si="30"/>
      </c>
      <c r="AA57" s="60">
        <f t="shared" si="30"/>
      </c>
      <c r="AB57" s="60">
        <f t="shared" si="30"/>
      </c>
      <c r="AC57" s="60">
        <f t="shared" si="30"/>
      </c>
      <c r="AD57" s="60">
        <f t="shared" si="30"/>
      </c>
      <c r="AE57" s="60">
        <f t="shared" si="30"/>
      </c>
      <c r="AF57" s="60">
        <f t="shared" si="30"/>
      </c>
      <c r="AG57" s="60">
        <f t="shared" si="30"/>
      </c>
      <c r="AH57" s="60">
        <f t="shared" si="30"/>
      </c>
      <c r="AI57" s="60">
        <f t="shared" si="30"/>
      </c>
      <c r="AJ57" s="60">
        <f t="shared" si="30"/>
      </c>
      <c r="AK57" s="60">
        <f t="shared" si="30"/>
      </c>
      <c r="AL57" s="60">
        <f t="shared" si="30"/>
      </c>
      <c r="AM57" s="60">
        <f t="shared" si="30"/>
      </c>
      <c r="AN57" s="60">
        <f t="shared" si="30"/>
      </c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</row>
    <row r="58" spans="1:101" s="3" customFormat="1" ht="15" customHeight="1" hidden="1" thickBot="1">
      <c r="A58" s="27"/>
      <c r="B58" s="92"/>
      <c r="C58" s="92"/>
      <c r="D58" s="44"/>
      <c r="E58" s="61"/>
      <c r="F58" s="62"/>
      <c r="G58" s="63" t="s">
        <v>65</v>
      </c>
      <c r="H58" s="62"/>
      <c r="I58" s="64"/>
      <c r="J58" s="14"/>
      <c r="K58" s="56">
        <f t="shared" si="24"/>
        <v>1</v>
      </c>
      <c r="L58" s="14"/>
      <c r="M58" s="65">
        <f t="shared" si="3"/>
        <v>2</v>
      </c>
      <c r="N58" s="49"/>
      <c r="O58" s="49"/>
      <c r="P58" s="60">
        <f aca="true" t="shared" si="31" ref="P58:V58">IF(SUM(P$34:P$38)=0,"",IF(P$44=7,AVERAGE(P$34:P$38),""))</f>
      </c>
      <c r="Q58" s="60">
        <f t="shared" si="31"/>
      </c>
      <c r="R58" s="60">
        <f t="shared" si="31"/>
      </c>
      <c r="S58" s="60">
        <f t="shared" si="31"/>
      </c>
      <c r="T58" s="60">
        <f t="shared" si="31"/>
      </c>
      <c r="U58" s="60">
        <f t="shared" si="31"/>
      </c>
      <c r="V58" s="60">
        <f t="shared" si="31"/>
      </c>
      <c r="W58" s="60">
        <f aca="true" t="shared" si="32" ref="W58:AN58">IF(SUM(W$34:W$38)=0,"",IF(W$44=7,AVERAGE(W$34:W$38),""))</f>
      </c>
      <c r="X58" s="60">
        <f t="shared" si="32"/>
        <v>2</v>
      </c>
      <c r="Y58" s="60">
        <f t="shared" si="32"/>
      </c>
      <c r="Z58" s="60">
        <f t="shared" si="32"/>
      </c>
      <c r="AA58" s="60">
        <f t="shared" si="32"/>
      </c>
      <c r="AB58" s="60">
        <f t="shared" si="32"/>
      </c>
      <c r="AC58" s="60">
        <f t="shared" si="32"/>
      </c>
      <c r="AD58" s="60">
        <f t="shared" si="32"/>
      </c>
      <c r="AE58" s="60">
        <f t="shared" si="32"/>
      </c>
      <c r="AF58" s="60">
        <f t="shared" si="32"/>
      </c>
      <c r="AG58" s="60">
        <f t="shared" si="32"/>
      </c>
      <c r="AH58" s="60">
        <f t="shared" si="32"/>
      </c>
      <c r="AI58" s="60">
        <f t="shared" si="32"/>
      </c>
      <c r="AJ58" s="60">
        <f t="shared" si="32"/>
      </c>
      <c r="AK58" s="60">
        <f t="shared" si="32"/>
      </c>
      <c r="AL58" s="60">
        <f t="shared" si="32"/>
      </c>
      <c r="AM58" s="60">
        <f t="shared" si="32"/>
      </c>
      <c r="AN58" s="60">
        <f t="shared" si="32"/>
      </c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</row>
    <row r="59" spans="1:101" s="3" customFormat="1" ht="15" customHeight="1" hidden="1">
      <c r="A59" s="27"/>
      <c r="B59" s="92"/>
      <c r="C59" s="92"/>
      <c r="D59" s="44"/>
      <c r="E59" s="58" t="s">
        <v>35</v>
      </c>
      <c r="F59" s="58"/>
      <c r="G59" s="58" t="s">
        <v>64</v>
      </c>
      <c r="H59" s="58"/>
      <c r="I59" s="59">
        <f>IF(SUM(P59:AN59)=0,"",COUNTIF($P$44:$AN$44,"8")/COUNT($P$44:$AN$44))</f>
        <v>0.1</v>
      </c>
      <c r="J59" s="14"/>
      <c r="K59" s="32">
        <f t="shared" si="24"/>
        <v>1</v>
      </c>
      <c r="L59" s="14"/>
      <c r="M59" s="53">
        <f t="shared" si="3"/>
        <v>1.5</v>
      </c>
      <c r="N59" s="49"/>
      <c r="O59" s="49"/>
      <c r="P59" s="60">
        <f aca="true" t="shared" si="33" ref="P59:V59">IF(SUM(P$19:P$28)=0,"",IF(P$44=8,AVERAGE(P$19:P$28),""))</f>
      </c>
      <c r="Q59" s="60">
        <f t="shared" si="33"/>
      </c>
      <c r="R59" s="60">
        <f t="shared" si="33"/>
      </c>
      <c r="S59" s="60">
        <f t="shared" si="33"/>
      </c>
      <c r="T59" s="60">
        <f t="shared" si="33"/>
      </c>
      <c r="U59" s="60">
        <f t="shared" si="33"/>
      </c>
      <c r="V59" s="60">
        <f t="shared" si="33"/>
      </c>
      <c r="W59" s="60">
        <f aca="true" t="shared" si="34" ref="W59:AN59">IF(SUM(W$19:W$28)=0,"",IF(W$44=8,AVERAGE(W$19:W$28),""))</f>
      </c>
      <c r="X59" s="60">
        <f t="shared" si="34"/>
      </c>
      <c r="Y59" s="60">
        <f t="shared" si="34"/>
        <v>1.5</v>
      </c>
      <c r="Z59" s="60">
        <f t="shared" si="34"/>
      </c>
      <c r="AA59" s="60">
        <f t="shared" si="34"/>
      </c>
      <c r="AB59" s="60">
        <f t="shared" si="34"/>
      </c>
      <c r="AC59" s="60">
        <f t="shared" si="34"/>
      </c>
      <c r="AD59" s="60">
        <f t="shared" si="34"/>
      </c>
      <c r="AE59" s="60">
        <f t="shared" si="34"/>
      </c>
      <c r="AF59" s="60">
        <f t="shared" si="34"/>
      </c>
      <c r="AG59" s="60">
        <f t="shared" si="34"/>
      </c>
      <c r="AH59" s="60">
        <f t="shared" si="34"/>
      </c>
      <c r="AI59" s="60">
        <f t="shared" si="34"/>
      </c>
      <c r="AJ59" s="60">
        <f t="shared" si="34"/>
      </c>
      <c r="AK59" s="60">
        <f t="shared" si="34"/>
      </c>
      <c r="AL59" s="60">
        <f t="shared" si="34"/>
      </c>
      <c r="AM59" s="60">
        <f t="shared" si="34"/>
      </c>
      <c r="AN59" s="60">
        <f t="shared" si="34"/>
      </c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</row>
    <row r="60" spans="1:101" s="3" customFormat="1" ht="15" customHeight="1" hidden="1" thickBot="1">
      <c r="A60" s="27"/>
      <c r="B60" s="92"/>
      <c r="C60" s="92"/>
      <c r="D60" s="44"/>
      <c r="E60" s="61"/>
      <c r="F60" s="62"/>
      <c r="G60" s="63" t="s">
        <v>65</v>
      </c>
      <c r="H60" s="62"/>
      <c r="I60" s="64"/>
      <c r="J60" s="14"/>
      <c r="K60" s="56">
        <f t="shared" si="24"/>
        <v>1</v>
      </c>
      <c r="L60" s="14"/>
      <c r="M60" s="65">
        <f t="shared" si="3"/>
        <v>1</v>
      </c>
      <c r="N60" s="49"/>
      <c r="O60" s="49"/>
      <c r="P60" s="60">
        <f aca="true" t="shared" si="35" ref="P60:V60">IF(SUM(P$34:P$38)=0,"",IF(P$44=8,AVERAGE(P$34:P$38),""))</f>
      </c>
      <c r="Q60" s="60">
        <f t="shared" si="35"/>
      </c>
      <c r="R60" s="60">
        <f t="shared" si="35"/>
      </c>
      <c r="S60" s="60">
        <f t="shared" si="35"/>
      </c>
      <c r="T60" s="60">
        <f t="shared" si="35"/>
      </c>
      <c r="U60" s="60">
        <f t="shared" si="35"/>
      </c>
      <c r="V60" s="60">
        <f t="shared" si="35"/>
      </c>
      <c r="W60" s="60">
        <f aca="true" t="shared" si="36" ref="W60:AN60">IF(SUM(W$34:W$38)=0,"",IF(W$44=8,AVERAGE(W$34:W$38),""))</f>
      </c>
      <c r="X60" s="60">
        <f t="shared" si="36"/>
      </c>
      <c r="Y60" s="60">
        <f t="shared" si="36"/>
        <v>1</v>
      </c>
      <c r="Z60" s="60">
        <f t="shared" si="36"/>
      </c>
      <c r="AA60" s="60">
        <f t="shared" si="36"/>
      </c>
      <c r="AB60" s="60">
        <f t="shared" si="36"/>
      </c>
      <c r="AC60" s="60">
        <f t="shared" si="36"/>
      </c>
      <c r="AD60" s="60">
        <f t="shared" si="36"/>
      </c>
      <c r="AE60" s="60">
        <f t="shared" si="36"/>
      </c>
      <c r="AF60" s="60">
        <f t="shared" si="36"/>
      </c>
      <c r="AG60" s="60">
        <f t="shared" si="36"/>
      </c>
      <c r="AH60" s="60">
        <f t="shared" si="36"/>
      </c>
      <c r="AI60" s="60">
        <f t="shared" si="36"/>
      </c>
      <c r="AJ60" s="60">
        <f t="shared" si="36"/>
      </c>
      <c r="AK60" s="60">
        <f t="shared" si="36"/>
      </c>
      <c r="AL60" s="60">
        <f t="shared" si="36"/>
      </c>
      <c r="AM60" s="60">
        <f t="shared" si="36"/>
      </c>
      <c r="AN60" s="60">
        <f t="shared" si="36"/>
      </c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</row>
    <row r="61" spans="1:101" s="3" customFormat="1" ht="15" customHeight="1" hidden="1">
      <c r="A61" s="27"/>
      <c r="B61" s="92"/>
      <c r="C61" s="92"/>
      <c r="D61" s="44"/>
      <c r="E61" s="58" t="s">
        <v>36</v>
      </c>
      <c r="F61" s="58"/>
      <c r="G61" s="58" t="s">
        <v>64</v>
      </c>
      <c r="H61" s="58"/>
      <c r="I61" s="59">
        <f>IF(SUM(P61:AN61)=0,"",COUNTIF($P$44:$AN$44,"9")/COUNT($P$44:$AN$44))</f>
        <v>0.1</v>
      </c>
      <c r="J61" s="14"/>
      <c r="K61" s="32">
        <f t="shared" si="24"/>
        <v>1</v>
      </c>
      <c r="L61" s="14"/>
      <c r="M61" s="53">
        <f t="shared" si="3"/>
        <v>3.5</v>
      </c>
      <c r="N61" s="49"/>
      <c r="O61" s="49"/>
      <c r="P61" s="60">
        <f aca="true" t="shared" si="37" ref="P61:V61">IF(SUM(P$19:P$28)=0,"",IF(P$44=9,AVERAGE(P$19:P$28),""))</f>
      </c>
      <c r="Q61" s="60">
        <f t="shared" si="37"/>
      </c>
      <c r="R61" s="60">
        <f t="shared" si="37"/>
        <v>3.5</v>
      </c>
      <c r="S61" s="60">
        <f t="shared" si="37"/>
      </c>
      <c r="T61" s="60">
        <f t="shared" si="37"/>
      </c>
      <c r="U61" s="60">
        <f t="shared" si="37"/>
      </c>
      <c r="V61" s="60">
        <f t="shared" si="37"/>
      </c>
      <c r="W61" s="60">
        <f aca="true" t="shared" si="38" ref="W61:AN61">IF(SUM(W$19:W$28)=0,"",IF(W$44=9,AVERAGE(W$19:W$28),""))</f>
      </c>
      <c r="X61" s="60">
        <f t="shared" si="38"/>
      </c>
      <c r="Y61" s="60">
        <f t="shared" si="38"/>
      </c>
      <c r="Z61" s="60">
        <f t="shared" si="38"/>
      </c>
      <c r="AA61" s="60">
        <f t="shared" si="38"/>
      </c>
      <c r="AB61" s="60">
        <f t="shared" si="38"/>
      </c>
      <c r="AC61" s="60">
        <f t="shared" si="38"/>
      </c>
      <c r="AD61" s="60">
        <f t="shared" si="38"/>
      </c>
      <c r="AE61" s="60">
        <f t="shared" si="38"/>
      </c>
      <c r="AF61" s="60">
        <f t="shared" si="38"/>
      </c>
      <c r="AG61" s="60">
        <f t="shared" si="38"/>
      </c>
      <c r="AH61" s="60">
        <f t="shared" si="38"/>
      </c>
      <c r="AI61" s="60">
        <f t="shared" si="38"/>
      </c>
      <c r="AJ61" s="60">
        <f t="shared" si="38"/>
      </c>
      <c r="AK61" s="60">
        <f t="shared" si="38"/>
      </c>
      <c r="AL61" s="60">
        <f t="shared" si="38"/>
      </c>
      <c r="AM61" s="60">
        <f t="shared" si="38"/>
      </c>
      <c r="AN61" s="60">
        <f t="shared" si="38"/>
      </c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</row>
    <row r="62" spans="1:101" s="3" customFormat="1" ht="15" customHeight="1" hidden="1" thickBot="1">
      <c r="A62" s="27"/>
      <c r="B62" s="92"/>
      <c r="C62" s="92"/>
      <c r="D62" s="44"/>
      <c r="E62" s="61"/>
      <c r="F62" s="62"/>
      <c r="G62" s="63" t="s">
        <v>65</v>
      </c>
      <c r="H62" s="62"/>
      <c r="I62" s="64"/>
      <c r="J62" s="14"/>
      <c r="K62" s="56">
        <f t="shared" si="24"/>
        <v>1</v>
      </c>
      <c r="L62" s="14"/>
      <c r="M62" s="65">
        <f t="shared" si="3"/>
        <v>2</v>
      </c>
      <c r="N62" s="49"/>
      <c r="O62" s="49"/>
      <c r="P62" s="60">
        <f aca="true" t="shared" si="39" ref="P62:V62">IF(SUM(P$34:P$38)=0,"",IF(P$44=9,AVERAGE(P$34:P$38),""))</f>
      </c>
      <c r="Q62" s="60">
        <f t="shared" si="39"/>
      </c>
      <c r="R62" s="60">
        <f t="shared" si="39"/>
        <v>2</v>
      </c>
      <c r="S62" s="60">
        <f t="shared" si="39"/>
      </c>
      <c r="T62" s="60">
        <f t="shared" si="39"/>
      </c>
      <c r="U62" s="60">
        <f t="shared" si="39"/>
      </c>
      <c r="V62" s="60">
        <f t="shared" si="39"/>
      </c>
      <c r="W62" s="60">
        <f aca="true" t="shared" si="40" ref="W62:AN62">IF(SUM(W$34:W$38)=0,"",IF(W$44=9,AVERAGE(W$34:W$38),""))</f>
      </c>
      <c r="X62" s="60">
        <f t="shared" si="40"/>
      </c>
      <c r="Y62" s="60">
        <f t="shared" si="40"/>
      </c>
      <c r="Z62" s="60">
        <f t="shared" si="40"/>
      </c>
      <c r="AA62" s="60">
        <f t="shared" si="40"/>
      </c>
      <c r="AB62" s="60">
        <f t="shared" si="40"/>
      </c>
      <c r="AC62" s="60">
        <f t="shared" si="40"/>
      </c>
      <c r="AD62" s="60">
        <f t="shared" si="40"/>
      </c>
      <c r="AE62" s="60">
        <f t="shared" si="40"/>
      </c>
      <c r="AF62" s="60">
        <f t="shared" si="40"/>
      </c>
      <c r="AG62" s="60">
        <f t="shared" si="40"/>
      </c>
      <c r="AH62" s="60">
        <f t="shared" si="40"/>
      </c>
      <c r="AI62" s="60">
        <f t="shared" si="40"/>
      </c>
      <c r="AJ62" s="60">
        <f t="shared" si="40"/>
      </c>
      <c r="AK62" s="60">
        <f t="shared" si="40"/>
      </c>
      <c r="AL62" s="60">
        <f t="shared" si="40"/>
      </c>
      <c r="AM62" s="60">
        <f t="shared" si="40"/>
      </c>
      <c r="AN62" s="60">
        <f t="shared" si="40"/>
      </c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</row>
    <row r="63" spans="1:101" s="3" customFormat="1" ht="15" customHeight="1" hidden="1">
      <c r="A63" s="27"/>
      <c r="B63" s="92"/>
      <c r="C63" s="92"/>
      <c r="D63" s="44"/>
      <c r="E63" s="58" t="s">
        <v>37</v>
      </c>
      <c r="F63" s="58"/>
      <c r="G63" s="58" t="s">
        <v>64</v>
      </c>
      <c r="H63" s="58"/>
      <c r="I63" s="46">
        <f>IF(SUM(P63:AN63)=0,"",COUNTIF($P$44:$AN$44,"10")/COUNT($P$44:$AN$44))</f>
        <v>0.1</v>
      </c>
      <c r="J63" s="14"/>
      <c r="K63" s="32">
        <f t="shared" si="24"/>
        <v>1</v>
      </c>
      <c r="L63" s="14"/>
      <c r="M63" s="53">
        <f t="shared" si="3"/>
        <v>3.5</v>
      </c>
      <c r="N63" s="49"/>
      <c r="O63" s="49"/>
      <c r="P63" s="60">
        <f aca="true" t="shared" si="41" ref="P63:V63">IF(SUM(P$19:P$28)=0,"",IF(P$44=10,AVERAGE(P$19:P$28),""))</f>
      </c>
      <c r="Q63" s="60">
        <f t="shared" si="41"/>
      </c>
      <c r="R63" s="60">
        <f t="shared" si="41"/>
      </c>
      <c r="S63" s="60">
        <f t="shared" si="41"/>
        <v>3.5</v>
      </c>
      <c r="T63" s="60">
        <f t="shared" si="41"/>
      </c>
      <c r="U63" s="60">
        <f t="shared" si="41"/>
      </c>
      <c r="V63" s="60">
        <f t="shared" si="41"/>
      </c>
      <c r="W63" s="60">
        <f aca="true" t="shared" si="42" ref="W63:AN63">IF(SUM(W$19:W$28)=0,"",IF(W$44=10,AVERAGE(W$19:W$28),""))</f>
      </c>
      <c r="X63" s="60">
        <f t="shared" si="42"/>
      </c>
      <c r="Y63" s="60">
        <f t="shared" si="42"/>
      </c>
      <c r="Z63" s="60">
        <f t="shared" si="42"/>
      </c>
      <c r="AA63" s="60">
        <f t="shared" si="42"/>
      </c>
      <c r="AB63" s="60">
        <f t="shared" si="42"/>
      </c>
      <c r="AC63" s="60">
        <f t="shared" si="42"/>
      </c>
      <c r="AD63" s="60">
        <f t="shared" si="42"/>
      </c>
      <c r="AE63" s="60">
        <f t="shared" si="42"/>
      </c>
      <c r="AF63" s="60">
        <f t="shared" si="42"/>
      </c>
      <c r="AG63" s="60">
        <f t="shared" si="42"/>
      </c>
      <c r="AH63" s="60">
        <f t="shared" si="42"/>
      </c>
      <c r="AI63" s="60">
        <f t="shared" si="42"/>
      </c>
      <c r="AJ63" s="60">
        <f t="shared" si="42"/>
      </c>
      <c r="AK63" s="60">
        <f t="shared" si="42"/>
      </c>
      <c r="AL63" s="60">
        <f t="shared" si="42"/>
      </c>
      <c r="AM63" s="60">
        <f t="shared" si="42"/>
      </c>
      <c r="AN63" s="60">
        <f t="shared" si="42"/>
      </c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</row>
    <row r="64" spans="1:101" s="3" customFormat="1" ht="15" customHeight="1" hidden="1" thickBot="1">
      <c r="A64" s="27"/>
      <c r="B64" s="92"/>
      <c r="C64" s="92"/>
      <c r="D64" s="44"/>
      <c r="E64" s="61"/>
      <c r="F64" s="62"/>
      <c r="G64" s="63" t="s">
        <v>65</v>
      </c>
      <c r="H64" s="62"/>
      <c r="I64" s="66"/>
      <c r="J64" s="14"/>
      <c r="K64" s="56">
        <f t="shared" si="24"/>
        <v>1</v>
      </c>
      <c r="L64" s="14"/>
      <c r="M64" s="65">
        <f t="shared" si="3"/>
        <v>5</v>
      </c>
      <c r="N64" s="67"/>
      <c r="O64" s="67"/>
      <c r="P64" s="60">
        <f aca="true" t="shared" si="43" ref="P64:V64">IF(SUM(P$34:P$38)=0,"",IF(P$44=10,AVERAGE(P$34:P$38),""))</f>
      </c>
      <c r="Q64" s="60">
        <f t="shared" si="43"/>
      </c>
      <c r="R64" s="60">
        <f t="shared" si="43"/>
      </c>
      <c r="S64" s="60">
        <f t="shared" si="43"/>
        <v>5</v>
      </c>
      <c r="T64" s="60">
        <f t="shared" si="43"/>
      </c>
      <c r="U64" s="60">
        <f t="shared" si="43"/>
      </c>
      <c r="V64" s="60">
        <f t="shared" si="43"/>
      </c>
      <c r="W64" s="60">
        <f aca="true" t="shared" si="44" ref="W64:AN64">IF(SUM(W$34:W$38)=0,"",IF(W$44=10,AVERAGE(W$34:W$38),""))</f>
      </c>
      <c r="X64" s="60">
        <f t="shared" si="44"/>
      </c>
      <c r="Y64" s="60">
        <f t="shared" si="44"/>
      </c>
      <c r="Z64" s="60">
        <f t="shared" si="44"/>
      </c>
      <c r="AA64" s="60">
        <f t="shared" si="44"/>
      </c>
      <c r="AB64" s="60">
        <f t="shared" si="44"/>
      </c>
      <c r="AC64" s="60">
        <f t="shared" si="44"/>
      </c>
      <c r="AD64" s="60">
        <f t="shared" si="44"/>
      </c>
      <c r="AE64" s="60">
        <f t="shared" si="44"/>
      </c>
      <c r="AF64" s="60">
        <f t="shared" si="44"/>
      </c>
      <c r="AG64" s="60">
        <f t="shared" si="44"/>
      </c>
      <c r="AH64" s="60">
        <f t="shared" si="44"/>
      </c>
      <c r="AI64" s="60">
        <f t="shared" si="44"/>
      </c>
      <c r="AJ64" s="60">
        <f t="shared" si="44"/>
      </c>
      <c r="AK64" s="60">
        <f t="shared" si="44"/>
      </c>
      <c r="AL64" s="60">
        <f t="shared" si="44"/>
      </c>
      <c r="AM64" s="60">
        <f t="shared" si="44"/>
      </c>
      <c r="AN64" s="60">
        <f t="shared" si="44"/>
      </c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</row>
    <row r="65" spans="1:101" s="3" customFormat="1" ht="15" customHeight="1" hidden="1">
      <c r="A65" s="27"/>
      <c r="B65" s="92"/>
      <c r="C65" s="92"/>
      <c r="D65" s="44"/>
      <c r="E65" s="62"/>
      <c r="F65" s="62"/>
      <c r="G65" s="62"/>
      <c r="H65" s="62"/>
      <c r="I65" s="67"/>
      <c r="J65" s="14"/>
      <c r="K65" s="70"/>
      <c r="L65" s="14"/>
      <c r="M65" s="49"/>
      <c r="N65" s="67"/>
      <c r="O65" s="67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</row>
    <row r="66" spans="1:101" s="3" customFormat="1" ht="15" customHeight="1">
      <c r="A66" s="27"/>
      <c r="B66" s="92"/>
      <c r="C66" s="92"/>
      <c r="D66" s="44"/>
      <c r="E66" s="58"/>
      <c r="F66" s="58"/>
      <c r="G66" s="58"/>
      <c r="H66" s="58"/>
      <c r="I66" s="67"/>
      <c r="J66" s="14"/>
      <c r="K66" s="14"/>
      <c r="L66" s="14"/>
      <c r="M66" s="67"/>
      <c r="N66" s="67"/>
      <c r="O66" s="67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</row>
    <row r="67" spans="1:101" s="3" customFormat="1" ht="15" customHeight="1" thickBot="1">
      <c r="A67" s="27"/>
      <c r="B67" s="92"/>
      <c r="C67" s="92"/>
      <c r="D67" s="44"/>
      <c r="E67" s="14" t="s">
        <v>24</v>
      </c>
      <c r="F67" s="14"/>
      <c r="G67" s="14"/>
      <c r="H67" s="14"/>
      <c r="I67" s="74"/>
      <c r="J67" s="14"/>
      <c r="K67" s="56">
        <f>COUNT(P67:AN67)</f>
        <v>10</v>
      </c>
      <c r="L67" s="14"/>
      <c r="M67" s="33"/>
      <c r="N67" s="33"/>
      <c r="O67" s="27"/>
      <c r="P67" s="8">
        <v>1</v>
      </c>
      <c r="Q67" s="8">
        <v>1</v>
      </c>
      <c r="R67" s="8">
        <v>2</v>
      </c>
      <c r="S67" s="8">
        <v>2</v>
      </c>
      <c r="T67" s="8">
        <v>3</v>
      </c>
      <c r="U67" s="8">
        <v>3</v>
      </c>
      <c r="V67" s="8">
        <v>1</v>
      </c>
      <c r="W67" s="8">
        <v>1</v>
      </c>
      <c r="X67" s="8">
        <v>1</v>
      </c>
      <c r="Y67" s="8">
        <v>1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</row>
    <row r="68" spans="1:101" s="3" customFormat="1" ht="15" customHeight="1" hidden="1" thickBot="1">
      <c r="A68" s="27"/>
      <c r="B68" s="92"/>
      <c r="C68" s="92"/>
      <c r="D68" s="44"/>
      <c r="E68" s="58" t="s">
        <v>38</v>
      </c>
      <c r="F68" s="58"/>
      <c r="G68" s="58"/>
      <c r="H68" s="58"/>
      <c r="I68" s="46">
        <f>IF(SUM(P68:AN68)=0,"",COUNTIF($P$67:$AN$67,"1")/COUNT($P$67:$AN$67))</f>
        <v>0.6</v>
      </c>
      <c r="J68" s="14"/>
      <c r="K68" s="47">
        <f>COUNT(P68:AN68)</f>
        <v>6</v>
      </c>
      <c r="L68" s="14"/>
      <c r="M68" s="48">
        <f>IF(SUM(P68:AN68)=0,"",AVERAGE(P68:AN68))</f>
        <v>2.6538461538461537</v>
      </c>
      <c r="N68" s="49"/>
      <c r="O68" s="49"/>
      <c r="P68" s="60">
        <f aca="true" t="shared" si="45" ref="P68:AN68">IF(SUM(P$19:P$38)=0,"",IF(P$67=1,AVERAGE(P$19:P$38),""))</f>
        <v>2.923076923076923</v>
      </c>
      <c r="Q68" s="60">
        <f t="shared" si="45"/>
        <v>2.3333333333333335</v>
      </c>
      <c r="R68" s="60">
        <f t="shared" si="45"/>
      </c>
      <c r="S68" s="60">
        <f t="shared" si="45"/>
      </c>
      <c r="T68" s="60">
        <f t="shared" si="45"/>
      </c>
      <c r="U68" s="60">
        <f t="shared" si="45"/>
      </c>
      <c r="V68" s="60">
        <f t="shared" si="45"/>
        <v>4.333333333333333</v>
      </c>
      <c r="W68" s="60">
        <f t="shared" si="45"/>
        <v>2.6666666666666665</v>
      </c>
      <c r="X68" s="60">
        <f t="shared" si="45"/>
        <v>2.3333333333333335</v>
      </c>
      <c r="Y68" s="60">
        <f t="shared" si="45"/>
        <v>1.3333333333333333</v>
      </c>
      <c r="Z68" s="60">
        <f t="shared" si="45"/>
      </c>
      <c r="AA68" s="60">
        <f t="shared" si="45"/>
      </c>
      <c r="AB68" s="60">
        <f t="shared" si="45"/>
      </c>
      <c r="AC68" s="60">
        <f t="shared" si="45"/>
      </c>
      <c r="AD68" s="60">
        <f t="shared" si="45"/>
      </c>
      <c r="AE68" s="60">
        <f t="shared" si="45"/>
      </c>
      <c r="AF68" s="60">
        <f t="shared" si="45"/>
      </c>
      <c r="AG68" s="60">
        <f t="shared" si="45"/>
      </c>
      <c r="AH68" s="60">
        <f t="shared" si="45"/>
      </c>
      <c r="AI68" s="60">
        <f t="shared" si="45"/>
      </c>
      <c r="AJ68" s="60">
        <f t="shared" si="45"/>
      </c>
      <c r="AK68" s="60">
        <f t="shared" si="45"/>
      </c>
      <c r="AL68" s="60">
        <f t="shared" si="45"/>
      </c>
      <c r="AM68" s="60">
        <f t="shared" si="45"/>
      </c>
      <c r="AN68" s="60">
        <f t="shared" si="45"/>
      </c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</row>
    <row r="69" spans="1:101" s="3" customFormat="1" ht="15" customHeight="1" hidden="1" thickBot="1">
      <c r="A69" s="27"/>
      <c r="B69" s="92"/>
      <c r="C69" s="92"/>
      <c r="D69" s="44"/>
      <c r="E69" s="58" t="s">
        <v>59</v>
      </c>
      <c r="F69" s="58"/>
      <c r="G69" s="58"/>
      <c r="H69" s="58"/>
      <c r="I69" s="46">
        <f>IF(SUM(P69:AN69)=0,"",COUNTIF($P$67:$AN$67,"2")/COUNT($P$67:$AN$67))</f>
        <v>0.2</v>
      </c>
      <c r="J69" s="14"/>
      <c r="K69" s="47">
        <f>COUNT(P69:AN69)</f>
        <v>2</v>
      </c>
      <c r="L69" s="14"/>
      <c r="M69" s="48">
        <f>IF(SUM(P69:AN69)=0,"",AVERAGE(P69:AN69))</f>
        <v>3.5</v>
      </c>
      <c r="N69" s="49"/>
      <c r="O69" s="49"/>
      <c r="P69" s="60">
        <f aca="true" t="shared" si="46" ref="P69:AN69">IF(SUM(P$19:P$38)=0,"",IF(P$67=2,AVERAGE(P$19:P$38),""))</f>
      </c>
      <c r="Q69" s="60">
        <f t="shared" si="46"/>
      </c>
      <c r="R69" s="60">
        <f t="shared" si="46"/>
        <v>3</v>
      </c>
      <c r="S69" s="60">
        <f t="shared" si="46"/>
        <v>4</v>
      </c>
      <c r="T69" s="60">
        <f t="shared" si="46"/>
      </c>
      <c r="U69" s="60">
        <f t="shared" si="46"/>
      </c>
      <c r="V69" s="60">
        <f t="shared" si="46"/>
      </c>
      <c r="W69" s="60">
        <f t="shared" si="46"/>
      </c>
      <c r="X69" s="60">
        <f t="shared" si="46"/>
      </c>
      <c r="Y69" s="60">
        <f t="shared" si="46"/>
      </c>
      <c r="Z69" s="60">
        <f t="shared" si="46"/>
      </c>
      <c r="AA69" s="60">
        <f t="shared" si="46"/>
      </c>
      <c r="AB69" s="60">
        <f t="shared" si="46"/>
      </c>
      <c r="AC69" s="60">
        <f t="shared" si="46"/>
      </c>
      <c r="AD69" s="60">
        <f t="shared" si="46"/>
      </c>
      <c r="AE69" s="60">
        <f t="shared" si="46"/>
      </c>
      <c r="AF69" s="60">
        <f t="shared" si="46"/>
      </c>
      <c r="AG69" s="60">
        <f t="shared" si="46"/>
      </c>
      <c r="AH69" s="60">
        <f t="shared" si="46"/>
      </c>
      <c r="AI69" s="60">
        <f t="shared" si="46"/>
      </c>
      <c r="AJ69" s="60">
        <f t="shared" si="46"/>
      </c>
      <c r="AK69" s="60">
        <f t="shared" si="46"/>
      </c>
      <c r="AL69" s="60">
        <f t="shared" si="46"/>
      </c>
      <c r="AM69" s="60">
        <f t="shared" si="46"/>
      </c>
      <c r="AN69" s="60">
        <f t="shared" si="46"/>
      </c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</row>
    <row r="70" spans="1:101" s="3" customFormat="1" ht="15" customHeight="1" hidden="1" thickBot="1">
      <c r="A70" s="27"/>
      <c r="B70" s="92"/>
      <c r="C70" s="92"/>
      <c r="D70" s="44"/>
      <c r="E70" s="58" t="s">
        <v>39</v>
      </c>
      <c r="F70" s="58"/>
      <c r="G70" s="58"/>
      <c r="H70" s="58"/>
      <c r="I70" s="46">
        <f>IF(SUM(P70:AN70)=0,"",COUNTIF($P$67:$AN$67,"3")/COUNT($P$67:$AN$67))</f>
        <v>0.2</v>
      </c>
      <c r="J70" s="14"/>
      <c r="K70" s="47">
        <f>COUNT(P70:AN70)</f>
        <v>2</v>
      </c>
      <c r="L70" s="14"/>
      <c r="M70" s="48">
        <f>IF(SUM(P70:AN70)=0,"",AVERAGE(P70:AN70))</f>
        <v>3.416666666666667</v>
      </c>
      <c r="N70" s="49"/>
      <c r="O70" s="49"/>
      <c r="P70" s="60">
        <f aca="true" t="shared" si="47" ref="P70:AN70">IF(SUM(P$19:P$38)=0,"",IF(P$67=3,AVERAGE(P$19:P$38),""))</f>
      </c>
      <c r="Q70" s="60">
        <f t="shared" si="47"/>
      </c>
      <c r="R70" s="60">
        <f t="shared" si="47"/>
      </c>
      <c r="S70" s="60">
        <f t="shared" si="47"/>
      </c>
      <c r="T70" s="60">
        <f t="shared" si="47"/>
        <v>3.3333333333333335</v>
      </c>
      <c r="U70" s="60">
        <f t="shared" si="47"/>
        <v>3.5</v>
      </c>
      <c r="V70" s="60">
        <f t="shared" si="47"/>
      </c>
      <c r="W70" s="60">
        <f t="shared" si="47"/>
      </c>
      <c r="X70" s="60">
        <f t="shared" si="47"/>
      </c>
      <c r="Y70" s="60">
        <f t="shared" si="47"/>
      </c>
      <c r="Z70" s="60">
        <f t="shared" si="47"/>
      </c>
      <c r="AA70" s="60">
        <f t="shared" si="47"/>
      </c>
      <c r="AB70" s="60">
        <f t="shared" si="47"/>
      </c>
      <c r="AC70" s="60">
        <f t="shared" si="47"/>
      </c>
      <c r="AD70" s="60">
        <f t="shared" si="47"/>
      </c>
      <c r="AE70" s="60">
        <f t="shared" si="47"/>
      </c>
      <c r="AF70" s="60">
        <f t="shared" si="47"/>
      </c>
      <c r="AG70" s="60">
        <f t="shared" si="47"/>
      </c>
      <c r="AH70" s="60">
        <f t="shared" si="47"/>
      </c>
      <c r="AI70" s="60">
        <f t="shared" si="47"/>
      </c>
      <c r="AJ70" s="60">
        <f t="shared" si="47"/>
      </c>
      <c r="AK70" s="60">
        <f t="shared" si="47"/>
      </c>
      <c r="AL70" s="60">
        <f t="shared" si="47"/>
      </c>
      <c r="AM70" s="60">
        <f t="shared" si="47"/>
      </c>
      <c r="AN70" s="60">
        <f t="shared" si="47"/>
      </c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</row>
    <row r="71" spans="1:101" s="3" customFormat="1" ht="15" customHeight="1" hidden="1" thickBot="1">
      <c r="A71" s="27"/>
      <c r="B71" s="92"/>
      <c r="C71" s="92"/>
      <c r="D71" s="44"/>
      <c r="E71" s="58" t="s">
        <v>40</v>
      </c>
      <c r="F71" s="58"/>
      <c r="G71" s="58"/>
      <c r="H71" s="58"/>
      <c r="I71" s="46">
        <f>IF(SUM(P71:AN71)=0,"",COUNTIF($P$67:$AN$67,"4")/COUNT($P$67:$AN$67))</f>
      </c>
      <c r="J71" s="14"/>
      <c r="K71" s="47">
        <f>COUNT(P71:AN71)</f>
        <v>0</v>
      </c>
      <c r="L71" s="14"/>
      <c r="M71" s="48">
        <f>IF(SUM(P71:AN71)=0,"",AVERAGE(P71:AN71))</f>
      </c>
      <c r="N71" s="49"/>
      <c r="O71" s="49"/>
      <c r="P71" s="60">
        <f aca="true" t="shared" si="48" ref="P71:AN71">IF(SUM(P$19:P$38)=0,"",IF(P$67=4,AVERAGE(P$19:P$38),""))</f>
      </c>
      <c r="Q71" s="60">
        <f t="shared" si="48"/>
      </c>
      <c r="R71" s="60">
        <f t="shared" si="48"/>
      </c>
      <c r="S71" s="60">
        <f t="shared" si="48"/>
      </c>
      <c r="T71" s="60">
        <f t="shared" si="48"/>
      </c>
      <c r="U71" s="60">
        <f t="shared" si="48"/>
      </c>
      <c r="V71" s="60">
        <f t="shared" si="48"/>
      </c>
      <c r="W71" s="60">
        <f t="shared" si="48"/>
      </c>
      <c r="X71" s="60">
        <f t="shared" si="48"/>
      </c>
      <c r="Y71" s="60">
        <f t="shared" si="48"/>
      </c>
      <c r="Z71" s="60">
        <f t="shared" si="48"/>
      </c>
      <c r="AA71" s="60">
        <f t="shared" si="48"/>
      </c>
      <c r="AB71" s="60">
        <f t="shared" si="48"/>
      </c>
      <c r="AC71" s="60">
        <f t="shared" si="48"/>
      </c>
      <c r="AD71" s="60">
        <f t="shared" si="48"/>
      </c>
      <c r="AE71" s="60">
        <f t="shared" si="48"/>
      </c>
      <c r="AF71" s="60">
        <f t="shared" si="48"/>
      </c>
      <c r="AG71" s="60">
        <f t="shared" si="48"/>
      </c>
      <c r="AH71" s="60">
        <f t="shared" si="48"/>
      </c>
      <c r="AI71" s="60">
        <f t="shared" si="48"/>
      </c>
      <c r="AJ71" s="60">
        <f t="shared" si="48"/>
      </c>
      <c r="AK71" s="60">
        <f t="shared" si="48"/>
      </c>
      <c r="AL71" s="60">
        <f t="shared" si="48"/>
      </c>
      <c r="AM71" s="60">
        <f t="shared" si="48"/>
      </c>
      <c r="AN71" s="60">
        <f t="shared" si="48"/>
      </c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</row>
    <row r="72" spans="1:101" s="3" customFormat="1" ht="15" customHeight="1" hidden="1">
      <c r="A72" s="27"/>
      <c r="B72" s="92"/>
      <c r="C72" s="92"/>
      <c r="D72" s="44"/>
      <c r="E72" s="58"/>
      <c r="F72" s="58"/>
      <c r="G72" s="58"/>
      <c r="H72" s="58"/>
      <c r="I72" s="46"/>
      <c r="J72" s="14"/>
      <c r="K72" s="70"/>
      <c r="L72" s="14"/>
      <c r="M72" s="49"/>
      <c r="N72" s="49"/>
      <c r="O72" s="49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</row>
    <row r="73" spans="1:101" s="3" customFormat="1" ht="15" customHeight="1">
      <c r="A73" s="27"/>
      <c r="B73" s="92"/>
      <c r="C73" s="92"/>
      <c r="D73" s="44"/>
      <c r="E73" s="14"/>
      <c r="F73" s="14"/>
      <c r="G73" s="14"/>
      <c r="H73" s="14"/>
      <c r="I73" s="75"/>
      <c r="J73" s="14"/>
      <c r="K73" s="14"/>
      <c r="L73" s="14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</row>
    <row r="74" spans="1:101" s="3" customFormat="1" ht="15" customHeight="1" thickBot="1">
      <c r="A74" s="27"/>
      <c r="B74" s="92"/>
      <c r="C74" s="92"/>
      <c r="D74" s="44"/>
      <c r="E74" s="14" t="s">
        <v>25</v>
      </c>
      <c r="F74" s="14"/>
      <c r="G74" s="14"/>
      <c r="H74" s="14"/>
      <c r="I74" s="74"/>
      <c r="J74" s="14"/>
      <c r="K74" s="56">
        <f aca="true" t="shared" si="49" ref="K74:K82">COUNT(P74:AN74)</f>
        <v>10</v>
      </c>
      <c r="L74" s="14"/>
      <c r="M74" s="33"/>
      <c r="N74" s="33"/>
      <c r="O74" s="27"/>
      <c r="P74" s="8">
        <v>1</v>
      </c>
      <c r="Q74" s="8">
        <v>2</v>
      </c>
      <c r="R74" s="8">
        <v>3</v>
      </c>
      <c r="S74" s="8">
        <v>4</v>
      </c>
      <c r="T74" s="8">
        <v>5</v>
      </c>
      <c r="U74" s="8">
        <v>6</v>
      </c>
      <c r="V74" s="8">
        <v>7</v>
      </c>
      <c r="W74" s="8">
        <v>8</v>
      </c>
      <c r="X74" s="8">
        <v>1</v>
      </c>
      <c r="Y74" s="8">
        <v>2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</row>
    <row r="75" spans="1:101" s="3" customFormat="1" ht="15" customHeight="1" hidden="1" thickBot="1">
      <c r="A75" s="27"/>
      <c r="B75" s="92"/>
      <c r="C75" s="92"/>
      <c r="D75" s="44"/>
      <c r="E75" s="58" t="s">
        <v>51</v>
      </c>
      <c r="F75" s="58"/>
      <c r="G75" s="58"/>
      <c r="H75" s="58"/>
      <c r="I75" s="46">
        <f>IF(SUM(P75:AN75)=0,"",COUNTIF($P$74:$AN$74,"1")/COUNT($P$74:$AN$74))</f>
        <v>0.2</v>
      </c>
      <c r="J75" s="14"/>
      <c r="K75" s="47">
        <f t="shared" si="49"/>
        <v>2</v>
      </c>
      <c r="L75" s="14"/>
      <c r="M75" s="48">
        <f aca="true" t="shared" si="50" ref="M75:M82">IF(SUM(P75:AN75)=0,"",AVERAGE(P75:AN75))</f>
        <v>2.628205128205128</v>
      </c>
      <c r="N75" s="49"/>
      <c r="O75" s="49"/>
      <c r="P75" s="60">
        <f aca="true" t="shared" si="51" ref="P75:AN75">IF(SUM(P$19:P$38)=0,"",IF(P$74=1,AVERAGE(P$19:P$38),""))</f>
        <v>2.923076923076923</v>
      </c>
      <c r="Q75" s="60">
        <f t="shared" si="51"/>
      </c>
      <c r="R75" s="60">
        <f t="shared" si="51"/>
      </c>
      <c r="S75" s="60">
        <f t="shared" si="51"/>
      </c>
      <c r="T75" s="60">
        <f t="shared" si="51"/>
      </c>
      <c r="U75" s="60">
        <f t="shared" si="51"/>
      </c>
      <c r="V75" s="60">
        <f t="shared" si="51"/>
      </c>
      <c r="W75" s="60">
        <f t="shared" si="51"/>
      </c>
      <c r="X75" s="60">
        <f t="shared" si="51"/>
        <v>2.3333333333333335</v>
      </c>
      <c r="Y75" s="60">
        <f t="shared" si="51"/>
      </c>
      <c r="Z75" s="60">
        <f t="shared" si="51"/>
      </c>
      <c r="AA75" s="60">
        <f t="shared" si="51"/>
      </c>
      <c r="AB75" s="60">
        <f t="shared" si="51"/>
      </c>
      <c r="AC75" s="60">
        <f t="shared" si="51"/>
      </c>
      <c r="AD75" s="60">
        <f t="shared" si="51"/>
      </c>
      <c r="AE75" s="60">
        <f t="shared" si="51"/>
      </c>
      <c r="AF75" s="60">
        <f t="shared" si="51"/>
      </c>
      <c r="AG75" s="60">
        <f t="shared" si="51"/>
      </c>
      <c r="AH75" s="60">
        <f t="shared" si="51"/>
      </c>
      <c r="AI75" s="60">
        <f t="shared" si="51"/>
      </c>
      <c r="AJ75" s="60">
        <f t="shared" si="51"/>
      </c>
      <c r="AK75" s="60">
        <f t="shared" si="51"/>
      </c>
      <c r="AL75" s="60">
        <f t="shared" si="51"/>
      </c>
      <c r="AM75" s="60">
        <f t="shared" si="51"/>
      </c>
      <c r="AN75" s="60">
        <f t="shared" si="51"/>
      </c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</row>
    <row r="76" spans="1:101" s="3" customFormat="1" ht="15" customHeight="1" hidden="1" thickBot="1">
      <c r="A76" s="27"/>
      <c r="B76" s="92"/>
      <c r="C76" s="92"/>
      <c r="D76" s="44"/>
      <c r="E76" s="58" t="s">
        <v>52</v>
      </c>
      <c r="F76" s="58"/>
      <c r="G76" s="58"/>
      <c r="H76" s="58"/>
      <c r="I76" s="46">
        <f>IF(SUM(P76:AN76)=0,"",COUNTIF($P$74:$AN$74,"2")/COUNT($P$74:$AN$74))</f>
        <v>0.2</v>
      </c>
      <c r="J76" s="14"/>
      <c r="K76" s="47">
        <f t="shared" si="49"/>
        <v>2</v>
      </c>
      <c r="L76" s="14"/>
      <c r="M76" s="48">
        <f t="shared" si="50"/>
        <v>1.8333333333333335</v>
      </c>
      <c r="N76" s="49"/>
      <c r="O76" s="49"/>
      <c r="P76" s="60">
        <f aca="true" t="shared" si="52" ref="P76:AN76">IF(SUM(P$19:P$38)=0,"",IF(P$74=2,AVERAGE(P$19:P$38),""))</f>
      </c>
      <c r="Q76" s="60">
        <f t="shared" si="52"/>
        <v>2.3333333333333335</v>
      </c>
      <c r="R76" s="60">
        <f t="shared" si="52"/>
      </c>
      <c r="S76" s="60">
        <f t="shared" si="52"/>
      </c>
      <c r="T76" s="60">
        <f t="shared" si="52"/>
      </c>
      <c r="U76" s="60">
        <f t="shared" si="52"/>
      </c>
      <c r="V76" s="60">
        <f t="shared" si="52"/>
      </c>
      <c r="W76" s="60">
        <f t="shared" si="52"/>
      </c>
      <c r="X76" s="60">
        <f t="shared" si="52"/>
      </c>
      <c r="Y76" s="60">
        <f t="shared" si="52"/>
        <v>1.3333333333333333</v>
      </c>
      <c r="Z76" s="60">
        <f t="shared" si="52"/>
      </c>
      <c r="AA76" s="60">
        <f t="shared" si="52"/>
      </c>
      <c r="AB76" s="60">
        <f t="shared" si="52"/>
      </c>
      <c r="AC76" s="60">
        <f t="shared" si="52"/>
      </c>
      <c r="AD76" s="60">
        <f t="shared" si="52"/>
      </c>
      <c r="AE76" s="60">
        <f t="shared" si="52"/>
      </c>
      <c r="AF76" s="60">
        <f t="shared" si="52"/>
      </c>
      <c r="AG76" s="60">
        <f t="shared" si="52"/>
      </c>
      <c r="AH76" s="60">
        <f t="shared" si="52"/>
      </c>
      <c r="AI76" s="60">
        <f t="shared" si="52"/>
      </c>
      <c r="AJ76" s="60">
        <f t="shared" si="52"/>
      </c>
      <c r="AK76" s="60">
        <f t="shared" si="52"/>
      </c>
      <c r="AL76" s="60">
        <f t="shared" si="52"/>
      </c>
      <c r="AM76" s="60">
        <f t="shared" si="52"/>
      </c>
      <c r="AN76" s="60">
        <f t="shared" si="52"/>
      </c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</row>
    <row r="77" spans="1:40" s="3" customFormat="1" ht="15" customHeight="1" hidden="1" thickBot="1">
      <c r="A77" s="27"/>
      <c r="B77" s="92"/>
      <c r="C77" s="92"/>
      <c r="D77" s="44"/>
      <c r="E77" s="58" t="s">
        <v>53</v>
      </c>
      <c r="F77" s="58"/>
      <c r="G77" s="58"/>
      <c r="H77" s="58"/>
      <c r="I77" s="46">
        <f>IF(SUM(P77:AN77)=0,"",COUNTIF($P$74:$AN$74,"3")/COUNT($P$74:$AN$74))</f>
        <v>0.1</v>
      </c>
      <c r="J77" s="14"/>
      <c r="K77" s="47">
        <f t="shared" si="49"/>
        <v>1</v>
      </c>
      <c r="L77" s="14"/>
      <c r="M77" s="48">
        <f t="shared" si="50"/>
        <v>3</v>
      </c>
      <c r="N77" s="49"/>
      <c r="O77" s="49"/>
      <c r="P77" s="60">
        <f aca="true" t="shared" si="53" ref="P77:AN77">IF(SUM(P$19:P$38)=0,"",IF(P$74=3,AVERAGE(P$19:P$38),""))</f>
      </c>
      <c r="Q77" s="60">
        <f t="shared" si="53"/>
      </c>
      <c r="R77" s="60">
        <f t="shared" si="53"/>
        <v>3</v>
      </c>
      <c r="S77" s="60">
        <f t="shared" si="53"/>
      </c>
      <c r="T77" s="60">
        <f t="shared" si="53"/>
      </c>
      <c r="U77" s="60">
        <f t="shared" si="53"/>
      </c>
      <c r="V77" s="60">
        <f t="shared" si="53"/>
      </c>
      <c r="W77" s="60">
        <f t="shared" si="53"/>
      </c>
      <c r="X77" s="60">
        <f t="shared" si="53"/>
      </c>
      <c r="Y77" s="60">
        <f t="shared" si="53"/>
      </c>
      <c r="Z77" s="60">
        <f t="shared" si="53"/>
      </c>
      <c r="AA77" s="60">
        <f t="shared" si="53"/>
      </c>
      <c r="AB77" s="60">
        <f t="shared" si="53"/>
      </c>
      <c r="AC77" s="60">
        <f t="shared" si="53"/>
      </c>
      <c r="AD77" s="60">
        <f t="shared" si="53"/>
      </c>
      <c r="AE77" s="60">
        <f t="shared" si="53"/>
      </c>
      <c r="AF77" s="60">
        <f t="shared" si="53"/>
      </c>
      <c r="AG77" s="60">
        <f t="shared" si="53"/>
      </c>
      <c r="AH77" s="60">
        <f t="shared" si="53"/>
      </c>
      <c r="AI77" s="60">
        <f t="shared" si="53"/>
      </c>
      <c r="AJ77" s="60">
        <f t="shared" si="53"/>
      </c>
      <c r="AK77" s="60">
        <f t="shared" si="53"/>
      </c>
      <c r="AL77" s="60">
        <f t="shared" si="53"/>
      </c>
      <c r="AM77" s="60">
        <f t="shared" si="53"/>
      </c>
      <c r="AN77" s="60">
        <f t="shared" si="53"/>
      </c>
    </row>
    <row r="78" spans="1:40" s="3" customFormat="1" ht="15" customHeight="1" hidden="1" thickBot="1">
      <c r="A78" s="27"/>
      <c r="B78" s="92"/>
      <c r="C78" s="92"/>
      <c r="D78" s="44"/>
      <c r="E78" s="58" t="s">
        <v>54</v>
      </c>
      <c r="F78" s="58"/>
      <c r="G78" s="58"/>
      <c r="H78" s="58"/>
      <c r="I78" s="46">
        <f>IF(SUM(P78:AN78)=0,"",COUNTIF($P$74:$AN$74,"4")/COUNT($P$74:$AN$74))</f>
        <v>0.1</v>
      </c>
      <c r="J78" s="14"/>
      <c r="K78" s="47">
        <f t="shared" si="49"/>
        <v>1</v>
      </c>
      <c r="L78" s="14"/>
      <c r="M78" s="48">
        <f t="shared" si="50"/>
        <v>4</v>
      </c>
      <c r="N78" s="49"/>
      <c r="O78" s="49"/>
      <c r="P78" s="60">
        <f aca="true" t="shared" si="54" ref="P78:AN78">IF(SUM(P$19:P$38)=0,"",IF(P$74=4,AVERAGE(P$19:P$38),""))</f>
      </c>
      <c r="Q78" s="60">
        <f t="shared" si="54"/>
      </c>
      <c r="R78" s="60">
        <f t="shared" si="54"/>
      </c>
      <c r="S78" s="60">
        <f t="shared" si="54"/>
        <v>4</v>
      </c>
      <c r="T78" s="60">
        <f t="shared" si="54"/>
      </c>
      <c r="U78" s="60">
        <f t="shared" si="54"/>
      </c>
      <c r="V78" s="60">
        <f t="shared" si="54"/>
      </c>
      <c r="W78" s="60">
        <f t="shared" si="54"/>
      </c>
      <c r="X78" s="60">
        <f t="shared" si="54"/>
      </c>
      <c r="Y78" s="60">
        <f t="shared" si="54"/>
      </c>
      <c r="Z78" s="60">
        <f t="shared" si="54"/>
      </c>
      <c r="AA78" s="60">
        <f t="shared" si="54"/>
      </c>
      <c r="AB78" s="60">
        <f t="shared" si="54"/>
      </c>
      <c r="AC78" s="60">
        <f t="shared" si="54"/>
      </c>
      <c r="AD78" s="60">
        <f t="shared" si="54"/>
      </c>
      <c r="AE78" s="60">
        <f t="shared" si="54"/>
      </c>
      <c r="AF78" s="60">
        <f t="shared" si="54"/>
      </c>
      <c r="AG78" s="60">
        <f t="shared" si="54"/>
      </c>
      <c r="AH78" s="60">
        <f t="shared" si="54"/>
      </c>
      <c r="AI78" s="60">
        <f t="shared" si="54"/>
      </c>
      <c r="AJ78" s="60">
        <f t="shared" si="54"/>
      </c>
      <c r="AK78" s="60">
        <f t="shared" si="54"/>
      </c>
      <c r="AL78" s="60">
        <f t="shared" si="54"/>
      </c>
      <c r="AM78" s="60">
        <f t="shared" si="54"/>
      </c>
      <c r="AN78" s="60">
        <f t="shared" si="54"/>
      </c>
    </row>
    <row r="79" spans="1:40" s="3" customFormat="1" ht="15" customHeight="1" hidden="1" thickBot="1">
      <c r="A79" s="27"/>
      <c r="B79" s="92"/>
      <c r="C79" s="92"/>
      <c r="D79" s="44"/>
      <c r="E79" s="58" t="s">
        <v>55</v>
      </c>
      <c r="F79" s="58"/>
      <c r="G79" s="58"/>
      <c r="H79" s="58"/>
      <c r="I79" s="46">
        <f>IF(SUM(P79:AN79)=0,"",COUNTIF($P$74:$AN$74,"5")/COUNT($P$74:$AN$74))</f>
        <v>0.1</v>
      </c>
      <c r="J79" s="14"/>
      <c r="K79" s="47">
        <f t="shared" si="49"/>
        <v>1</v>
      </c>
      <c r="L79" s="14"/>
      <c r="M79" s="48">
        <f t="shared" si="50"/>
        <v>3.3333333333333335</v>
      </c>
      <c r="N79" s="49"/>
      <c r="O79" s="49"/>
      <c r="P79" s="60">
        <f aca="true" t="shared" si="55" ref="P79:AN79">IF(SUM(P$19:P$38)=0,"",IF(P$74=5,AVERAGE(P$19:P$38),""))</f>
      </c>
      <c r="Q79" s="60">
        <f t="shared" si="55"/>
      </c>
      <c r="R79" s="60">
        <f t="shared" si="55"/>
      </c>
      <c r="S79" s="60">
        <f t="shared" si="55"/>
      </c>
      <c r="T79" s="60">
        <f t="shared" si="55"/>
        <v>3.3333333333333335</v>
      </c>
      <c r="U79" s="60">
        <f t="shared" si="55"/>
      </c>
      <c r="V79" s="60">
        <f t="shared" si="55"/>
      </c>
      <c r="W79" s="60">
        <f t="shared" si="55"/>
      </c>
      <c r="X79" s="60">
        <f t="shared" si="55"/>
      </c>
      <c r="Y79" s="60">
        <f t="shared" si="55"/>
      </c>
      <c r="Z79" s="60">
        <f t="shared" si="55"/>
      </c>
      <c r="AA79" s="60">
        <f t="shared" si="55"/>
      </c>
      <c r="AB79" s="60">
        <f t="shared" si="55"/>
      </c>
      <c r="AC79" s="60">
        <f t="shared" si="55"/>
      </c>
      <c r="AD79" s="60">
        <f t="shared" si="55"/>
      </c>
      <c r="AE79" s="60">
        <f t="shared" si="55"/>
      </c>
      <c r="AF79" s="60">
        <f t="shared" si="55"/>
      </c>
      <c r="AG79" s="60">
        <f t="shared" si="55"/>
      </c>
      <c r="AH79" s="60">
        <f t="shared" si="55"/>
      </c>
      <c r="AI79" s="60">
        <f t="shared" si="55"/>
      </c>
      <c r="AJ79" s="60">
        <f t="shared" si="55"/>
      </c>
      <c r="AK79" s="60">
        <f t="shared" si="55"/>
      </c>
      <c r="AL79" s="60">
        <f t="shared" si="55"/>
      </c>
      <c r="AM79" s="60">
        <f t="shared" si="55"/>
      </c>
      <c r="AN79" s="60">
        <f t="shared" si="55"/>
      </c>
    </row>
    <row r="80" spans="1:40" s="3" customFormat="1" ht="15" customHeight="1" hidden="1" thickBot="1">
      <c r="A80" s="27"/>
      <c r="B80" s="92"/>
      <c r="C80" s="92"/>
      <c r="D80" s="44"/>
      <c r="E80" s="58" t="s">
        <v>56</v>
      </c>
      <c r="F80" s="58"/>
      <c r="G80" s="58"/>
      <c r="H80" s="58"/>
      <c r="I80" s="46">
        <f>IF(SUM(P80:AN80)=0,"",COUNTIF($P$74:$AN$74,"6")/COUNT($P$74:$AN$74))</f>
        <v>0.1</v>
      </c>
      <c r="J80" s="14"/>
      <c r="K80" s="47">
        <f t="shared" si="49"/>
        <v>1</v>
      </c>
      <c r="L80" s="14"/>
      <c r="M80" s="48">
        <f t="shared" si="50"/>
        <v>3.5</v>
      </c>
      <c r="N80" s="49"/>
      <c r="O80" s="49"/>
      <c r="P80" s="60">
        <f aca="true" t="shared" si="56" ref="P80:AN80">IF(SUM(P$19:P$38)=0,"",IF(P$74=6,AVERAGE(P$19:P$38),""))</f>
      </c>
      <c r="Q80" s="60">
        <f t="shared" si="56"/>
      </c>
      <c r="R80" s="60">
        <f t="shared" si="56"/>
      </c>
      <c r="S80" s="60">
        <f t="shared" si="56"/>
      </c>
      <c r="T80" s="60">
        <f t="shared" si="56"/>
      </c>
      <c r="U80" s="60">
        <f t="shared" si="56"/>
        <v>3.5</v>
      </c>
      <c r="V80" s="60">
        <f t="shared" si="56"/>
      </c>
      <c r="W80" s="60">
        <f t="shared" si="56"/>
      </c>
      <c r="X80" s="60">
        <f t="shared" si="56"/>
      </c>
      <c r="Y80" s="60">
        <f t="shared" si="56"/>
      </c>
      <c r="Z80" s="60">
        <f t="shared" si="56"/>
      </c>
      <c r="AA80" s="60">
        <f t="shared" si="56"/>
      </c>
      <c r="AB80" s="60">
        <f t="shared" si="56"/>
      </c>
      <c r="AC80" s="60">
        <f t="shared" si="56"/>
      </c>
      <c r="AD80" s="60">
        <f t="shared" si="56"/>
      </c>
      <c r="AE80" s="60">
        <f t="shared" si="56"/>
      </c>
      <c r="AF80" s="60">
        <f t="shared" si="56"/>
      </c>
      <c r="AG80" s="60">
        <f t="shared" si="56"/>
      </c>
      <c r="AH80" s="60">
        <f t="shared" si="56"/>
      </c>
      <c r="AI80" s="60">
        <f t="shared" si="56"/>
      </c>
      <c r="AJ80" s="60">
        <f t="shared" si="56"/>
      </c>
      <c r="AK80" s="60">
        <f t="shared" si="56"/>
      </c>
      <c r="AL80" s="60">
        <f t="shared" si="56"/>
      </c>
      <c r="AM80" s="60">
        <f t="shared" si="56"/>
      </c>
      <c r="AN80" s="60">
        <f t="shared" si="56"/>
      </c>
    </row>
    <row r="81" spans="1:40" s="3" customFormat="1" ht="15" customHeight="1" hidden="1" thickBot="1">
      <c r="A81" s="27"/>
      <c r="B81" s="92"/>
      <c r="C81" s="92"/>
      <c r="D81" s="44"/>
      <c r="E81" s="58" t="s">
        <v>58</v>
      </c>
      <c r="F81" s="58"/>
      <c r="G81" s="58"/>
      <c r="H81" s="58"/>
      <c r="I81" s="46">
        <f>IF(SUM(P81:AN81)=0,"",COUNTIF($P$74:$AN$74,"7")/COUNT($P$74:$AN$74))</f>
        <v>0.1</v>
      </c>
      <c r="J81" s="14"/>
      <c r="K81" s="47">
        <f t="shared" si="49"/>
        <v>1</v>
      </c>
      <c r="L81" s="14"/>
      <c r="M81" s="48">
        <f t="shared" si="50"/>
        <v>4.333333333333333</v>
      </c>
      <c r="N81" s="49"/>
      <c r="O81" s="49"/>
      <c r="P81" s="60">
        <f aca="true" t="shared" si="57" ref="P81:AN81">IF(SUM(P$19:P$38)=0,"",IF(P$74=7,AVERAGE(P$19:P$38),""))</f>
      </c>
      <c r="Q81" s="60">
        <f t="shared" si="57"/>
      </c>
      <c r="R81" s="60">
        <f t="shared" si="57"/>
      </c>
      <c r="S81" s="60">
        <f t="shared" si="57"/>
      </c>
      <c r="T81" s="60">
        <f t="shared" si="57"/>
      </c>
      <c r="U81" s="60">
        <f t="shared" si="57"/>
      </c>
      <c r="V81" s="60">
        <f t="shared" si="57"/>
        <v>4.333333333333333</v>
      </c>
      <c r="W81" s="60">
        <f t="shared" si="57"/>
      </c>
      <c r="X81" s="60">
        <f t="shared" si="57"/>
      </c>
      <c r="Y81" s="60">
        <f t="shared" si="57"/>
      </c>
      <c r="Z81" s="60">
        <f t="shared" si="57"/>
      </c>
      <c r="AA81" s="60">
        <f t="shared" si="57"/>
      </c>
      <c r="AB81" s="60">
        <f t="shared" si="57"/>
      </c>
      <c r="AC81" s="60">
        <f t="shared" si="57"/>
      </c>
      <c r="AD81" s="60">
        <f t="shared" si="57"/>
      </c>
      <c r="AE81" s="60">
        <f t="shared" si="57"/>
      </c>
      <c r="AF81" s="60">
        <f t="shared" si="57"/>
      </c>
      <c r="AG81" s="60">
        <f t="shared" si="57"/>
      </c>
      <c r="AH81" s="60">
        <f t="shared" si="57"/>
      </c>
      <c r="AI81" s="60">
        <f t="shared" si="57"/>
      </c>
      <c r="AJ81" s="60">
        <f t="shared" si="57"/>
      </c>
      <c r="AK81" s="60">
        <f t="shared" si="57"/>
      </c>
      <c r="AL81" s="60">
        <f t="shared" si="57"/>
      </c>
      <c r="AM81" s="60">
        <f t="shared" si="57"/>
      </c>
      <c r="AN81" s="60">
        <f t="shared" si="57"/>
      </c>
    </row>
    <row r="82" spans="1:40" s="3" customFormat="1" ht="15" customHeight="1" hidden="1" thickBot="1">
      <c r="A82" s="27"/>
      <c r="B82" s="92"/>
      <c r="C82" s="92"/>
      <c r="D82" s="44"/>
      <c r="E82" s="58" t="s">
        <v>57</v>
      </c>
      <c r="F82" s="58"/>
      <c r="G82" s="58"/>
      <c r="H82" s="58"/>
      <c r="I82" s="46">
        <f>IF(SUM(P82:AN82)=0,"",COUNTIF($P$74:$AN$74,"8")/COUNT($P$74:$AN$74))</f>
        <v>0.1</v>
      </c>
      <c r="J82" s="14"/>
      <c r="K82" s="47">
        <f t="shared" si="49"/>
        <v>1</v>
      </c>
      <c r="L82" s="14"/>
      <c r="M82" s="48">
        <f t="shared" si="50"/>
        <v>2.6666666666666665</v>
      </c>
      <c r="N82" s="49"/>
      <c r="O82" s="49"/>
      <c r="P82" s="60">
        <f aca="true" t="shared" si="58" ref="P82:AN82">IF(SUM(P$19:P$38)=0,"",IF(P$74=8,AVERAGE(P$19:P$38),""))</f>
      </c>
      <c r="Q82" s="60">
        <f t="shared" si="58"/>
      </c>
      <c r="R82" s="60">
        <f t="shared" si="58"/>
      </c>
      <c r="S82" s="60">
        <f t="shared" si="58"/>
      </c>
      <c r="T82" s="60">
        <f t="shared" si="58"/>
      </c>
      <c r="U82" s="60">
        <f t="shared" si="58"/>
      </c>
      <c r="V82" s="60">
        <f t="shared" si="58"/>
      </c>
      <c r="W82" s="60">
        <f t="shared" si="58"/>
        <v>2.6666666666666665</v>
      </c>
      <c r="X82" s="60">
        <f t="shared" si="58"/>
      </c>
      <c r="Y82" s="60">
        <f t="shared" si="58"/>
      </c>
      <c r="Z82" s="60">
        <f t="shared" si="58"/>
      </c>
      <c r="AA82" s="60">
        <f t="shared" si="58"/>
      </c>
      <c r="AB82" s="60">
        <f t="shared" si="58"/>
      </c>
      <c r="AC82" s="60">
        <f t="shared" si="58"/>
      </c>
      <c r="AD82" s="60">
        <f t="shared" si="58"/>
      </c>
      <c r="AE82" s="60">
        <f t="shared" si="58"/>
      </c>
      <c r="AF82" s="60">
        <f t="shared" si="58"/>
      </c>
      <c r="AG82" s="60">
        <f t="shared" si="58"/>
      </c>
      <c r="AH82" s="60">
        <f t="shared" si="58"/>
      </c>
      <c r="AI82" s="60">
        <f t="shared" si="58"/>
      </c>
      <c r="AJ82" s="60">
        <f t="shared" si="58"/>
      </c>
      <c r="AK82" s="60">
        <f t="shared" si="58"/>
      </c>
      <c r="AL82" s="60">
        <f t="shared" si="58"/>
      </c>
      <c r="AM82" s="60">
        <f t="shared" si="58"/>
      </c>
      <c r="AN82" s="60">
        <f t="shared" si="58"/>
      </c>
    </row>
    <row r="83" spans="1:40" s="3" customFormat="1" ht="15" customHeight="1" hidden="1">
      <c r="A83" s="27"/>
      <c r="B83" s="92"/>
      <c r="C83" s="92"/>
      <c r="D83" s="44"/>
      <c r="E83" s="58"/>
      <c r="F83" s="58"/>
      <c r="G83" s="58"/>
      <c r="H83" s="58"/>
      <c r="I83" s="46"/>
      <c r="J83" s="14"/>
      <c r="K83" s="70"/>
      <c r="L83" s="14"/>
      <c r="M83" s="49"/>
      <c r="N83" s="49"/>
      <c r="O83" s="49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4" spans="1:40" s="3" customFormat="1" ht="15" customHeight="1">
      <c r="A84" s="27"/>
      <c r="B84" s="92"/>
      <c r="C84" s="92"/>
      <c r="D84" s="44"/>
      <c r="E84" s="27"/>
      <c r="F84" s="27"/>
      <c r="G84" s="27"/>
      <c r="H84" s="27"/>
      <c r="I84" s="75"/>
      <c r="J84" s="14"/>
      <c r="K84" s="14"/>
      <c r="L84" s="14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s="3" customFormat="1" ht="15" customHeight="1" thickBot="1">
      <c r="A85" s="27"/>
      <c r="B85" s="92"/>
      <c r="C85" s="92"/>
      <c r="D85" s="44"/>
      <c r="E85" s="14" t="s">
        <v>26</v>
      </c>
      <c r="F85" s="14"/>
      <c r="G85" s="14"/>
      <c r="H85" s="14"/>
      <c r="I85" s="74"/>
      <c r="J85" s="14"/>
      <c r="K85" s="56">
        <f>COUNT(P85:AN85)</f>
        <v>10</v>
      </c>
      <c r="L85" s="14"/>
      <c r="M85" s="33"/>
      <c r="N85" s="33"/>
      <c r="O85" s="27"/>
      <c r="P85" s="8">
        <v>1</v>
      </c>
      <c r="Q85" s="8">
        <v>2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2</v>
      </c>
      <c r="X85" s="8">
        <v>1</v>
      </c>
      <c r="Y85" s="8">
        <v>2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s="3" customFormat="1" ht="15" customHeight="1" hidden="1" thickBot="1">
      <c r="A86" s="27"/>
      <c r="B86" s="92"/>
      <c r="C86" s="92"/>
      <c r="D86" s="44"/>
      <c r="E86" s="58" t="s">
        <v>41</v>
      </c>
      <c r="F86" s="58"/>
      <c r="G86" s="58"/>
      <c r="H86" s="58"/>
      <c r="I86" s="46">
        <f>IF(SUM(P86:AN86)=0,"",COUNTIF($P$85:$AN$85,"1")/COUNT($P$85:$AN$85))</f>
        <v>0.7</v>
      </c>
      <c r="J86" s="14"/>
      <c r="K86" s="47">
        <f>COUNT(P86:AN86)</f>
        <v>7</v>
      </c>
      <c r="L86" s="14"/>
      <c r="M86" s="48">
        <f>IF(SUM(P86:AN86)=0,"",AVERAGE(P86:AN86))</f>
        <v>3.346153846153846</v>
      </c>
      <c r="N86" s="49"/>
      <c r="O86" s="49"/>
      <c r="P86" s="60">
        <f aca="true" t="shared" si="59" ref="P86:AN86">IF(SUM(P$19:P$38)=0,"",IF(P$85=1,AVERAGE(P$19:P$38),""))</f>
        <v>2.923076923076923</v>
      </c>
      <c r="Q86" s="60">
        <f t="shared" si="59"/>
      </c>
      <c r="R86" s="60">
        <f t="shared" si="59"/>
        <v>3</v>
      </c>
      <c r="S86" s="60">
        <f t="shared" si="59"/>
        <v>4</v>
      </c>
      <c r="T86" s="60">
        <f t="shared" si="59"/>
        <v>3.3333333333333335</v>
      </c>
      <c r="U86" s="60">
        <f t="shared" si="59"/>
        <v>3.5</v>
      </c>
      <c r="V86" s="60">
        <f t="shared" si="59"/>
        <v>4.333333333333333</v>
      </c>
      <c r="W86" s="60">
        <f t="shared" si="59"/>
      </c>
      <c r="X86" s="60">
        <f t="shared" si="59"/>
        <v>2.3333333333333335</v>
      </c>
      <c r="Y86" s="60">
        <f t="shared" si="59"/>
      </c>
      <c r="Z86" s="60">
        <f t="shared" si="59"/>
      </c>
      <c r="AA86" s="60">
        <f t="shared" si="59"/>
      </c>
      <c r="AB86" s="60">
        <f t="shared" si="59"/>
      </c>
      <c r="AC86" s="60">
        <f t="shared" si="59"/>
      </c>
      <c r="AD86" s="60">
        <f t="shared" si="59"/>
      </c>
      <c r="AE86" s="60">
        <f t="shared" si="59"/>
      </c>
      <c r="AF86" s="60">
        <f t="shared" si="59"/>
      </c>
      <c r="AG86" s="60">
        <f t="shared" si="59"/>
      </c>
      <c r="AH86" s="60">
        <f t="shared" si="59"/>
      </c>
      <c r="AI86" s="60">
        <f t="shared" si="59"/>
      </c>
      <c r="AJ86" s="60">
        <f t="shared" si="59"/>
      </c>
      <c r="AK86" s="60">
        <f t="shared" si="59"/>
      </c>
      <c r="AL86" s="60">
        <f t="shared" si="59"/>
      </c>
      <c r="AM86" s="60">
        <f t="shared" si="59"/>
      </c>
      <c r="AN86" s="60">
        <f t="shared" si="59"/>
      </c>
    </row>
    <row r="87" spans="1:40" s="3" customFormat="1" ht="15" customHeight="1" hidden="1" thickBot="1">
      <c r="A87" s="27"/>
      <c r="B87" s="92"/>
      <c r="C87" s="92"/>
      <c r="D87" s="44"/>
      <c r="E87" s="58" t="s">
        <v>42</v>
      </c>
      <c r="F87" s="58"/>
      <c r="G87" s="58"/>
      <c r="H87" s="58"/>
      <c r="I87" s="46">
        <f>IF(SUM(P87:AN87)=0,"",COUNTIF($P$85:$AN$85,"2")/COUNT($P$85:$AN$85))</f>
        <v>0.3</v>
      </c>
      <c r="J87" s="14"/>
      <c r="K87" s="47">
        <f>COUNT(P87:AN87)</f>
        <v>3</v>
      </c>
      <c r="L87" s="14"/>
      <c r="M87" s="48">
        <f>IF(SUM(P87:AN87)=0,"",AVERAGE(P87:AN87))</f>
        <v>2.111111111111111</v>
      </c>
      <c r="N87" s="49"/>
      <c r="O87" s="49"/>
      <c r="P87" s="60">
        <f aca="true" t="shared" si="60" ref="P87:AN87">IF(SUM(P$19:P$38)=0,"",IF(P$85=2,AVERAGE(P$19:P$38),""))</f>
      </c>
      <c r="Q87" s="60">
        <f t="shared" si="60"/>
        <v>2.3333333333333335</v>
      </c>
      <c r="R87" s="60">
        <f t="shared" si="60"/>
      </c>
      <c r="S87" s="60">
        <f t="shared" si="60"/>
      </c>
      <c r="T87" s="60">
        <f t="shared" si="60"/>
      </c>
      <c r="U87" s="60">
        <f t="shared" si="60"/>
      </c>
      <c r="V87" s="60">
        <f t="shared" si="60"/>
      </c>
      <c r="W87" s="60">
        <f t="shared" si="60"/>
        <v>2.6666666666666665</v>
      </c>
      <c r="X87" s="60">
        <f t="shared" si="60"/>
      </c>
      <c r="Y87" s="60">
        <f t="shared" si="60"/>
        <v>1.3333333333333333</v>
      </c>
      <c r="Z87" s="60">
        <f t="shared" si="60"/>
      </c>
      <c r="AA87" s="60">
        <f t="shared" si="60"/>
      </c>
      <c r="AB87" s="60">
        <f t="shared" si="60"/>
      </c>
      <c r="AC87" s="60">
        <f t="shared" si="60"/>
      </c>
      <c r="AD87" s="60">
        <f t="shared" si="60"/>
      </c>
      <c r="AE87" s="60">
        <f t="shared" si="60"/>
      </c>
      <c r="AF87" s="60">
        <f t="shared" si="60"/>
      </c>
      <c r="AG87" s="60">
        <f t="shared" si="60"/>
      </c>
      <c r="AH87" s="60">
        <f t="shared" si="60"/>
      </c>
      <c r="AI87" s="60">
        <f t="shared" si="60"/>
      </c>
      <c r="AJ87" s="60">
        <f t="shared" si="60"/>
      </c>
      <c r="AK87" s="60">
        <f t="shared" si="60"/>
      </c>
      <c r="AL87" s="60">
        <f t="shared" si="60"/>
      </c>
      <c r="AM87" s="60">
        <f t="shared" si="60"/>
      </c>
      <c r="AN87" s="60">
        <f t="shared" si="60"/>
      </c>
    </row>
    <row r="88" spans="1:40" s="3" customFormat="1" ht="15" customHeight="1" hidden="1">
      <c r="A88" s="27"/>
      <c r="B88" s="92"/>
      <c r="C88" s="92"/>
      <c r="D88" s="44"/>
      <c r="E88" s="58"/>
      <c r="F88" s="58"/>
      <c r="G88" s="58"/>
      <c r="H88" s="58"/>
      <c r="I88" s="46"/>
      <c r="J88" s="14"/>
      <c r="K88" s="70"/>
      <c r="L88" s="14"/>
      <c r="M88" s="49"/>
      <c r="N88" s="49"/>
      <c r="O88" s="49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</row>
    <row r="89" spans="1:138" s="3" customFormat="1" ht="15" customHeight="1">
      <c r="A89" s="27"/>
      <c r="B89" s="92"/>
      <c r="C89" s="92"/>
      <c r="D89" s="44"/>
      <c r="E89" s="14"/>
      <c r="F89" s="14"/>
      <c r="G89" s="14"/>
      <c r="H89" s="14"/>
      <c r="I89" s="75"/>
      <c r="J89" s="14"/>
      <c r="K89" s="14"/>
      <c r="L89" s="14"/>
      <c r="M89" s="27"/>
      <c r="N89" s="27"/>
      <c r="O89" s="27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</row>
    <row r="90" spans="1:40" s="3" customFormat="1" ht="15" customHeight="1" thickBot="1">
      <c r="A90" s="27"/>
      <c r="B90" s="92"/>
      <c r="C90" s="92"/>
      <c r="D90" s="44"/>
      <c r="E90" s="14" t="s">
        <v>27</v>
      </c>
      <c r="F90" s="14"/>
      <c r="G90" s="14"/>
      <c r="H90" s="14"/>
      <c r="I90" s="74"/>
      <c r="J90" s="14"/>
      <c r="K90" s="56">
        <f aca="true" t="shared" si="61" ref="K90:K98">COUNT(P90:AN90)</f>
        <v>10</v>
      </c>
      <c r="L90" s="14"/>
      <c r="M90" s="33"/>
      <c r="N90" s="33"/>
      <c r="O90" s="27"/>
      <c r="P90" s="8">
        <v>1</v>
      </c>
      <c r="Q90" s="8">
        <v>2</v>
      </c>
      <c r="R90" s="8">
        <v>3</v>
      </c>
      <c r="S90" s="8">
        <v>4</v>
      </c>
      <c r="T90" s="8">
        <v>5</v>
      </c>
      <c r="U90" s="8">
        <v>6</v>
      </c>
      <c r="V90" s="8">
        <v>7</v>
      </c>
      <c r="W90" s="8">
        <v>8</v>
      </c>
      <c r="X90" s="8">
        <v>1</v>
      </c>
      <c r="Y90" s="8">
        <v>2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s="3" customFormat="1" ht="15" customHeight="1" hidden="1" thickBot="1">
      <c r="A91" s="27"/>
      <c r="B91" s="92"/>
      <c r="C91" s="92"/>
      <c r="D91" s="44"/>
      <c r="E91" s="58" t="s">
        <v>43</v>
      </c>
      <c r="F91" s="58"/>
      <c r="G91" s="58"/>
      <c r="H91" s="58"/>
      <c r="I91" s="46">
        <f>IF(SUM(P91:AN91)=0,"",COUNTIF($P$90:$AN$90,"1")/COUNT($P$90:$AN$90))</f>
        <v>0.2</v>
      </c>
      <c r="J91" s="14"/>
      <c r="K91" s="47">
        <f t="shared" si="61"/>
        <v>2</v>
      </c>
      <c r="L91" s="14"/>
      <c r="M91" s="48">
        <f aca="true" t="shared" si="62" ref="M91:M98">IF(SUM(P91:AN91)=0,"",AVERAGE(P91:AN91))</f>
        <v>2.628205128205128</v>
      </c>
      <c r="N91" s="49"/>
      <c r="O91" s="49"/>
      <c r="P91" s="60">
        <f aca="true" t="shared" si="63" ref="P91:AN91">IF(SUM(P$19:P$38)=0,"",IF(P$90=1,AVERAGE(P$19:P$38),""))</f>
        <v>2.923076923076923</v>
      </c>
      <c r="Q91" s="60">
        <f t="shared" si="63"/>
      </c>
      <c r="R91" s="60">
        <f t="shared" si="63"/>
      </c>
      <c r="S91" s="60">
        <f t="shared" si="63"/>
      </c>
      <c r="T91" s="60">
        <f t="shared" si="63"/>
      </c>
      <c r="U91" s="60">
        <f t="shared" si="63"/>
      </c>
      <c r="V91" s="60">
        <f t="shared" si="63"/>
      </c>
      <c r="W91" s="60">
        <f t="shared" si="63"/>
      </c>
      <c r="X91" s="60">
        <f t="shared" si="63"/>
        <v>2.3333333333333335</v>
      </c>
      <c r="Y91" s="60">
        <f t="shared" si="63"/>
      </c>
      <c r="Z91" s="60">
        <f t="shared" si="63"/>
      </c>
      <c r="AA91" s="60">
        <f t="shared" si="63"/>
      </c>
      <c r="AB91" s="60">
        <f t="shared" si="63"/>
      </c>
      <c r="AC91" s="60">
        <f t="shared" si="63"/>
      </c>
      <c r="AD91" s="60">
        <f t="shared" si="63"/>
      </c>
      <c r="AE91" s="60">
        <f t="shared" si="63"/>
      </c>
      <c r="AF91" s="60">
        <f t="shared" si="63"/>
      </c>
      <c r="AG91" s="60">
        <f t="shared" si="63"/>
      </c>
      <c r="AH91" s="60">
        <f t="shared" si="63"/>
      </c>
      <c r="AI91" s="60">
        <f t="shared" si="63"/>
      </c>
      <c r="AJ91" s="60">
        <f t="shared" si="63"/>
      </c>
      <c r="AK91" s="60">
        <f t="shared" si="63"/>
      </c>
      <c r="AL91" s="60">
        <f t="shared" si="63"/>
      </c>
      <c r="AM91" s="60">
        <f t="shared" si="63"/>
      </c>
      <c r="AN91" s="60">
        <f t="shared" si="63"/>
      </c>
    </row>
    <row r="92" spans="1:40" s="3" customFormat="1" ht="15" customHeight="1" hidden="1" thickBot="1">
      <c r="A92" s="27"/>
      <c r="B92" s="92"/>
      <c r="C92" s="92"/>
      <c r="D92" s="44"/>
      <c r="E92" s="58" t="s">
        <v>44</v>
      </c>
      <c r="F92" s="58"/>
      <c r="G92" s="58"/>
      <c r="H92" s="58"/>
      <c r="I92" s="46">
        <f>IF(SUM(P92:AN92)=0,"",COUNTIF($P$90:$AN$90,"2")/COUNT($P$90:$AN$90))</f>
        <v>0.2</v>
      </c>
      <c r="J92" s="14"/>
      <c r="K92" s="47">
        <f t="shared" si="61"/>
        <v>2</v>
      </c>
      <c r="L92" s="14"/>
      <c r="M92" s="48">
        <f t="shared" si="62"/>
        <v>1.8333333333333335</v>
      </c>
      <c r="N92" s="49"/>
      <c r="O92" s="49"/>
      <c r="P92" s="60">
        <f aca="true" t="shared" si="64" ref="P92:AN92">IF(SUM(P$19:P$38)=0,"",IF(P$90=2,AVERAGE(P$19:P$38),""))</f>
      </c>
      <c r="Q92" s="60">
        <f t="shared" si="64"/>
        <v>2.3333333333333335</v>
      </c>
      <c r="R92" s="60">
        <f t="shared" si="64"/>
      </c>
      <c r="S92" s="60">
        <f t="shared" si="64"/>
      </c>
      <c r="T92" s="60">
        <f t="shared" si="64"/>
      </c>
      <c r="U92" s="60">
        <f t="shared" si="64"/>
      </c>
      <c r="V92" s="60">
        <f t="shared" si="64"/>
      </c>
      <c r="W92" s="60">
        <f t="shared" si="64"/>
      </c>
      <c r="X92" s="60">
        <f t="shared" si="64"/>
      </c>
      <c r="Y92" s="60">
        <f t="shared" si="64"/>
        <v>1.3333333333333333</v>
      </c>
      <c r="Z92" s="60">
        <f t="shared" si="64"/>
      </c>
      <c r="AA92" s="60">
        <f t="shared" si="64"/>
      </c>
      <c r="AB92" s="60">
        <f t="shared" si="64"/>
      </c>
      <c r="AC92" s="60">
        <f t="shared" si="64"/>
      </c>
      <c r="AD92" s="60">
        <f t="shared" si="64"/>
      </c>
      <c r="AE92" s="60">
        <f t="shared" si="64"/>
      </c>
      <c r="AF92" s="60">
        <f t="shared" si="64"/>
      </c>
      <c r="AG92" s="60">
        <f t="shared" si="64"/>
      </c>
      <c r="AH92" s="60">
        <f t="shared" si="64"/>
      </c>
      <c r="AI92" s="60">
        <f t="shared" si="64"/>
      </c>
      <c r="AJ92" s="60">
        <f t="shared" si="64"/>
      </c>
      <c r="AK92" s="60">
        <f t="shared" si="64"/>
      </c>
      <c r="AL92" s="60">
        <f t="shared" si="64"/>
      </c>
      <c r="AM92" s="60">
        <f t="shared" si="64"/>
      </c>
      <c r="AN92" s="60">
        <f t="shared" si="64"/>
      </c>
    </row>
    <row r="93" spans="1:40" s="3" customFormat="1" ht="15" customHeight="1" hidden="1" thickBot="1">
      <c r="A93" s="27"/>
      <c r="B93" s="92"/>
      <c r="C93" s="92"/>
      <c r="D93" s="44"/>
      <c r="E93" s="58" t="s">
        <v>45</v>
      </c>
      <c r="F93" s="58"/>
      <c r="G93" s="58"/>
      <c r="H93" s="58"/>
      <c r="I93" s="46">
        <f>IF(SUM(P93:AN93)=0,"",COUNTIF($P$90:$AN$90,"3")/COUNT($P$90:$AN$90))</f>
        <v>0.1</v>
      </c>
      <c r="J93" s="14"/>
      <c r="K93" s="47">
        <f t="shared" si="61"/>
        <v>1</v>
      </c>
      <c r="L93" s="14"/>
      <c r="M93" s="48">
        <f t="shared" si="62"/>
        <v>3</v>
      </c>
      <c r="N93" s="49"/>
      <c r="O93" s="49"/>
      <c r="P93" s="60">
        <f aca="true" t="shared" si="65" ref="P93:AN93">IF(SUM(P$19:P$38)=0,"",IF(P$90=3,AVERAGE(P$19:P$38),""))</f>
      </c>
      <c r="Q93" s="60">
        <f t="shared" si="65"/>
      </c>
      <c r="R93" s="60">
        <f t="shared" si="65"/>
        <v>3</v>
      </c>
      <c r="S93" s="60">
        <f t="shared" si="65"/>
      </c>
      <c r="T93" s="60">
        <f t="shared" si="65"/>
      </c>
      <c r="U93" s="60">
        <f t="shared" si="65"/>
      </c>
      <c r="V93" s="60">
        <f t="shared" si="65"/>
      </c>
      <c r="W93" s="60">
        <f t="shared" si="65"/>
      </c>
      <c r="X93" s="60">
        <f t="shared" si="65"/>
      </c>
      <c r="Y93" s="60">
        <f t="shared" si="65"/>
      </c>
      <c r="Z93" s="60">
        <f t="shared" si="65"/>
      </c>
      <c r="AA93" s="60">
        <f t="shared" si="65"/>
      </c>
      <c r="AB93" s="60">
        <f t="shared" si="65"/>
      </c>
      <c r="AC93" s="60">
        <f t="shared" si="65"/>
      </c>
      <c r="AD93" s="60">
        <f t="shared" si="65"/>
      </c>
      <c r="AE93" s="60">
        <f t="shared" si="65"/>
      </c>
      <c r="AF93" s="60">
        <f t="shared" si="65"/>
      </c>
      <c r="AG93" s="60">
        <f t="shared" si="65"/>
      </c>
      <c r="AH93" s="60">
        <f t="shared" si="65"/>
      </c>
      <c r="AI93" s="60">
        <f t="shared" si="65"/>
      </c>
      <c r="AJ93" s="60">
        <f t="shared" si="65"/>
      </c>
      <c r="AK93" s="60">
        <f t="shared" si="65"/>
      </c>
      <c r="AL93" s="60">
        <f t="shared" si="65"/>
      </c>
      <c r="AM93" s="60">
        <f t="shared" si="65"/>
      </c>
      <c r="AN93" s="60">
        <f t="shared" si="65"/>
      </c>
    </row>
    <row r="94" spans="1:40" s="3" customFormat="1" ht="15" customHeight="1" hidden="1" thickBot="1">
      <c r="A94" s="27"/>
      <c r="B94" s="92"/>
      <c r="C94" s="92"/>
      <c r="D94" s="44"/>
      <c r="E94" s="58" t="s">
        <v>46</v>
      </c>
      <c r="F94" s="58"/>
      <c r="G94" s="58"/>
      <c r="H94" s="58"/>
      <c r="I94" s="46">
        <f>IF(SUM(P94:AN94)=0,"",COUNTIF($P$90:$AN$90,"4")/COUNT($P$90:$AN$90))</f>
        <v>0.1</v>
      </c>
      <c r="J94" s="14"/>
      <c r="K94" s="47">
        <f t="shared" si="61"/>
        <v>1</v>
      </c>
      <c r="L94" s="14"/>
      <c r="M94" s="48">
        <f t="shared" si="62"/>
        <v>4</v>
      </c>
      <c r="N94" s="49"/>
      <c r="O94" s="49"/>
      <c r="P94" s="60">
        <f aca="true" t="shared" si="66" ref="P94:AN94">IF(SUM(P$19:P$38)=0,"",IF(P$90=4,AVERAGE(P$19:P$38),""))</f>
      </c>
      <c r="Q94" s="60">
        <f t="shared" si="66"/>
      </c>
      <c r="R94" s="60">
        <f t="shared" si="66"/>
      </c>
      <c r="S94" s="60">
        <f t="shared" si="66"/>
        <v>4</v>
      </c>
      <c r="T94" s="60">
        <f t="shared" si="66"/>
      </c>
      <c r="U94" s="60">
        <f t="shared" si="66"/>
      </c>
      <c r="V94" s="60">
        <f t="shared" si="66"/>
      </c>
      <c r="W94" s="60">
        <f t="shared" si="66"/>
      </c>
      <c r="X94" s="60">
        <f t="shared" si="66"/>
      </c>
      <c r="Y94" s="60">
        <f t="shared" si="66"/>
      </c>
      <c r="Z94" s="60">
        <f t="shared" si="66"/>
      </c>
      <c r="AA94" s="60">
        <f t="shared" si="66"/>
      </c>
      <c r="AB94" s="60">
        <f t="shared" si="66"/>
      </c>
      <c r="AC94" s="60">
        <f t="shared" si="66"/>
      </c>
      <c r="AD94" s="60">
        <f t="shared" si="66"/>
      </c>
      <c r="AE94" s="60">
        <f t="shared" si="66"/>
      </c>
      <c r="AF94" s="60">
        <f t="shared" si="66"/>
      </c>
      <c r="AG94" s="60">
        <f t="shared" si="66"/>
      </c>
      <c r="AH94" s="60">
        <f t="shared" si="66"/>
      </c>
      <c r="AI94" s="60">
        <f t="shared" si="66"/>
      </c>
      <c r="AJ94" s="60">
        <f t="shared" si="66"/>
      </c>
      <c r="AK94" s="60">
        <f t="shared" si="66"/>
      </c>
      <c r="AL94" s="60">
        <f t="shared" si="66"/>
      </c>
      <c r="AM94" s="60">
        <f t="shared" si="66"/>
      </c>
      <c r="AN94" s="60">
        <f t="shared" si="66"/>
      </c>
    </row>
    <row r="95" spans="1:40" s="3" customFormat="1" ht="15" customHeight="1" hidden="1" thickBot="1">
      <c r="A95" s="27"/>
      <c r="B95" s="92"/>
      <c r="C95" s="92"/>
      <c r="D95" s="44"/>
      <c r="E95" s="58" t="s">
        <v>47</v>
      </c>
      <c r="F95" s="58"/>
      <c r="G95" s="58"/>
      <c r="H95" s="58"/>
      <c r="I95" s="46">
        <f>IF(SUM(P95:AN95)=0,"",COUNTIF($P$90:$AN$90,"5")/COUNT($P$90:$AN$90))</f>
        <v>0.1</v>
      </c>
      <c r="J95" s="14"/>
      <c r="K95" s="47">
        <f t="shared" si="61"/>
        <v>1</v>
      </c>
      <c r="L95" s="14"/>
      <c r="M95" s="48">
        <f t="shared" si="62"/>
        <v>3.3333333333333335</v>
      </c>
      <c r="N95" s="49"/>
      <c r="O95" s="49"/>
      <c r="P95" s="60">
        <f aca="true" t="shared" si="67" ref="P95:AN95">IF(SUM(P$19:P$38)=0,"",IF(P$90=5,AVERAGE(P$19:P$38),""))</f>
      </c>
      <c r="Q95" s="60">
        <f t="shared" si="67"/>
      </c>
      <c r="R95" s="60">
        <f t="shared" si="67"/>
      </c>
      <c r="S95" s="60">
        <f t="shared" si="67"/>
      </c>
      <c r="T95" s="60">
        <f t="shared" si="67"/>
        <v>3.3333333333333335</v>
      </c>
      <c r="U95" s="60">
        <f t="shared" si="67"/>
      </c>
      <c r="V95" s="60">
        <f t="shared" si="67"/>
      </c>
      <c r="W95" s="60">
        <f t="shared" si="67"/>
      </c>
      <c r="X95" s="60">
        <f t="shared" si="67"/>
      </c>
      <c r="Y95" s="60">
        <f t="shared" si="67"/>
      </c>
      <c r="Z95" s="60">
        <f t="shared" si="67"/>
      </c>
      <c r="AA95" s="60">
        <f t="shared" si="67"/>
      </c>
      <c r="AB95" s="60">
        <f t="shared" si="67"/>
      </c>
      <c r="AC95" s="60">
        <f t="shared" si="67"/>
      </c>
      <c r="AD95" s="60">
        <f t="shared" si="67"/>
      </c>
      <c r="AE95" s="60">
        <f t="shared" si="67"/>
      </c>
      <c r="AF95" s="60">
        <f t="shared" si="67"/>
      </c>
      <c r="AG95" s="60">
        <f t="shared" si="67"/>
      </c>
      <c r="AH95" s="60">
        <f t="shared" si="67"/>
      </c>
      <c r="AI95" s="60">
        <f t="shared" si="67"/>
      </c>
      <c r="AJ95" s="60">
        <f t="shared" si="67"/>
      </c>
      <c r="AK95" s="60">
        <f t="shared" si="67"/>
      </c>
      <c r="AL95" s="60">
        <f t="shared" si="67"/>
      </c>
      <c r="AM95" s="60">
        <f t="shared" si="67"/>
      </c>
      <c r="AN95" s="60">
        <f t="shared" si="67"/>
      </c>
    </row>
    <row r="96" spans="1:40" s="3" customFormat="1" ht="15" customHeight="1" hidden="1" thickBot="1">
      <c r="A96" s="27"/>
      <c r="B96" s="92"/>
      <c r="C96" s="92"/>
      <c r="D96" s="44"/>
      <c r="E96" s="58" t="s">
        <v>48</v>
      </c>
      <c r="F96" s="58"/>
      <c r="G96" s="58"/>
      <c r="H96" s="58"/>
      <c r="I96" s="46">
        <f>IF(SUM(P96:AN96)=0,"",COUNTIF($P$90:$AN$90,"6")/COUNT($P$90:$AN$90))</f>
        <v>0.1</v>
      </c>
      <c r="J96" s="14"/>
      <c r="K96" s="47">
        <f t="shared" si="61"/>
        <v>1</v>
      </c>
      <c r="L96" s="14"/>
      <c r="M96" s="48">
        <f t="shared" si="62"/>
        <v>3.5</v>
      </c>
      <c r="N96" s="49"/>
      <c r="O96" s="49"/>
      <c r="P96" s="60">
        <f aca="true" t="shared" si="68" ref="P96:AN96">IF(SUM(P$19:P$38)=0,"",IF(P$90=6,AVERAGE(P$19:P$38),""))</f>
      </c>
      <c r="Q96" s="60">
        <f t="shared" si="68"/>
      </c>
      <c r="R96" s="60">
        <f t="shared" si="68"/>
      </c>
      <c r="S96" s="60">
        <f t="shared" si="68"/>
      </c>
      <c r="T96" s="60">
        <f t="shared" si="68"/>
      </c>
      <c r="U96" s="60">
        <f t="shared" si="68"/>
        <v>3.5</v>
      </c>
      <c r="V96" s="60">
        <f t="shared" si="68"/>
      </c>
      <c r="W96" s="60">
        <f t="shared" si="68"/>
      </c>
      <c r="X96" s="60">
        <f t="shared" si="68"/>
      </c>
      <c r="Y96" s="60">
        <f t="shared" si="68"/>
      </c>
      <c r="Z96" s="60">
        <f t="shared" si="68"/>
      </c>
      <c r="AA96" s="60">
        <f t="shared" si="68"/>
      </c>
      <c r="AB96" s="60">
        <f t="shared" si="68"/>
      </c>
      <c r="AC96" s="60">
        <f t="shared" si="68"/>
      </c>
      <c r="AD96" s="60">
        <f t="shared" si="68"/>
      </c>
      <c r="AE96" s="60">
        <f t="shared" si="68"/>
      </c>
      <c r="AF96" s="60">
        <f t="shared" si="68"/>
      </c>
      <c r="AG96" s="60">
        <f t="shared" si="68"/>
      </c>
      <c r="AH96" s="60">
        <f t="shared" si="68"/>
      </c>
      <c r="AI96" s="60">
        <f t="shared" si="68"/>
      </c>
      <c r="AJ96" s="60">
        <f t="shared" si="68"/>
      </c>
      <c r="AK96" s="60">
        <f t="shared" si="68"/>
      </c>
      <c r="AL96" s="60">
        <f t="shared" si="68"/>
      </c>
      <c r="AM96" s="60">
        <f t="shared" si="68"/>
      </c>
      <c r="AN96" s="60">
        <f t="shared" si="68"/>
      </c>
    </row>
    <row r="97" spans="1:40" s="3" customFormat="1" ht="15" customHeight="1" hidden="1" thickBot="1">
      <c r="A97" s="27"/>
      <c r="B97" s="92"/>
      <c r="C97" s="92"/>
      <c r="D97" s="44"/>
      <c r="E97" s="58" t="s">
        <v>49</v>
      </c>
      <c r="F97" s="58"/>
      <c r="G97" s="58"/>
      <c r="H97" s="58"/>
      <c r="I97" s="46">
        <f>IF(SUM(P97:AN97)=0,"",COUNTIF($P$90:$AN$90,"7")/COUNT($P$90:$AN$90))</f>
        <v>0.1</v>
      </c>
      <c r="J97" s="14"/>
      <c r="K97" s="47">
        <f t="shared" si="61"/>
        <v>1</v>
      </c>
      <c r="L97" s="14"/>
      <c r="M97" s="48">
        <f t="shared" si="62"/>
        <v>4.333333333333333</v>
      </c>
      <c r="N97" s="49"/>
      <c r="O97" s="49"/>
      <c r="P97" s="60">
        <f aca="true" t="shared" si="69" ref="P97:AN97">IF(SUM(P$19:P$38)=0,"",IF(P$90=7,AVERAGE(P$19:P$38),""))</f>
      </c>
      <c r="Q97" s="60">
        <f t="shared" si="69"/>
      </c>
      <c r="R97" s="60">
        <f t="shared" si="69"/>
      </c>
      <c r="S97" s="60">
        <f t="shared" si="69"/>
      </c>
      <c r="T97" s="60">
        <f t="shared" si="69"/>
      </c>
      <c r="U97" s="60">
        <f t="shared" si="69"/>
      </c>
      <c r="V97" s="60">
        <f t="shared" si="69"/>
        <v>4.333333333333333</v>
      </c>
      <c r="W97" s="60">
        <f t="shared" si="69"/>
      </c>
      <c r="X97" s="60">
        <f t="shared" si="69"/>
      </c>
      <c r="Y97" s="60">
        <f t="shared" si="69"/>
      </c>
      <c r="Z97" s="60">
        <f t="shared" si="69"/>
      </c>
      <c r="AA97" s="60">
        <f t="shared" si="69"/>
      </c>
      <c r="AB97" s="60">
        <f t="shared" si="69"/>
      </c>
      <c r="AC97" s="60">
        <f t="shared" si="69"/>
      </c>
      <c r="AD97" s="60">
        <f t="shared" si="69"/>
      </c>
      <c r="AE97" s="60">
        <f t="shared" si="69"/>
      </c>
      <c r="AF97" s="60">
        <f t="shared" si="69"/>
      </c>
      <c r="AG97" s="60">
        <f t="shared" si="69"/>
      </c>
      <c r="AH97" s="60">
        <f t="shared" si="69"/>
      </c>
      <c r="AI97" s="60">
        <f t="shared" si="69"/>
      </c>
      <c r="AJ97" s="60">
        <f t="shared" si="69"/>
      </c>
      <c r="AK97" s="60">
        <f t="shared" si="69"/>
      </c>
      <c r="AL97" s="60">
        <f t="shared" si="69"/>
      </c>
      <c r="AM97" s="60">
        <f t="shared" si="69"/>
      </c>
      <c r="AN97" s="60">
        <f t="shared" si="69"/>
      </c>
    </row>
    <row r="98" spans="1:40" s="3" customFormat="1" ht="15" customHeight="1" hidden="1" thickBot="1">
      <c r="A98" s="27"/>
      <c r="B98" s="42"/>
      <c r="C98" s="43"/>
      <c r="D98" s="44"/>
      <c r="E98" s="58" t="s">
        <v>50</v>
      </c>
      <c r="F98" s="58"/>
      <c r="G98" s="58"/>
      <c r="H98" s="58"/>
      <c r="I98" s="46">
        <f>IF(SUM(P98:AN98)=0,"",COUNTIF($P$90:$AN$90,"8")/COUNT($P$90:$AN$90))</f>
        <v>0.1</v>
      </c>
      <c r="J98" s="14"/>
      <c r="K98" s="47">
        <f t="shared" si="61"/>
        <v>1</v>
      </c>
      <c r="L98" s="14"/>
      <c r="M98" s="48">
        <f t="shared" si="62"/>
        <v>2.6666666666666665</v>
      </c>
      <c r="N98" s="49"/>
      <c r="O98" s="49"/>
      <c r="P98" s="60">
        <f aca="true" t="shared" si="70" ref="P98:AN98">IF(SUM(P$19:P$38)=0,"",IF(P$90=8,AVERAGE(P$19:P$38),""))</f>
      </c>
      <c r="Q98" s="60">
        <f t="shared" si="70"/>
      </c>
      <c r="R98" s="60">
        <f t="shared" si="70"/>
      </c>
      <c r="S98" s="60">
        <f t="shared" si="70"/>
      </c>
      <c r="T98" s="60">
        <f t="shared" si="70"/>
      </c>
      <c r="U98" s="60">
        <f t="shared" si="70"/>
      </c>
      <c r="V98" s="60">
        <f t="shared" si="70"/>
      </c>
      <c r="W98" s="60">
        <f t="shared" si="70"/>
        <v>2.6666666666666665</v>
      </c>
      <c r="X98" s="60">
        <f t="shared" si="70"/>
      </c>
      <c r="Y98" s="60">
        <f t="shared" si="70"/>
      </c>
      <c r="Z98" s="60">
        <f t="shared" si="70"/>
      </c>
      <c r="AA98" s="60">
        <f t="shared" si="70"/>
      </c>
      <c r="AB98" s="60">
        <f t="shared" si="70"/>
      </c>
      <c r="AC98" s="60">
        <f t="shared" si="70"/>
      </c>
      <c r="AD98" s="60">
        <f t="shared" si="70"/>
      </c>
      <c r="AE98" s="60">
        <f t="shared" si="70"/>
      </c>
      <c r="AF98" s="60">
        <f t="shared" si="70"/>
      </c>
      <c r="AG98" s="60">
        <f t="shared" si="70"/>
      </c>
      <c r="AH98" s="60">
        <f t="shared" si="70"/>
      </c>
      <c r="AI98" s="60">
        <f t="shared" si="70"/>
      </c>
      <c r="AJ98" s="60">
        <f t="shared" si="70"/>
      </c>
      <c r="AK98" s="60">
        <f t="shared" si="70"/>
      </c>
      <c r="AL98" s="60">
        <f t="shared" si="70"/>
      </c>
      <c r="AM98" s="60">
        <f t="shared" si="70"/>
      </c>
      <c r="AN98" s="60">
        <f t="shared" si="70"/>
      </c>
    </row>
    <row r="99" spans="1:40" s="3" customFormat="1" ht="15" customHeight="1" hidden="1">
      <c r="A99" s="27"/>
      <c r="B99" s="42"/>
      <c r="C99" s="43"/>
      <c r="D99" s="44"/>
      <c r="E99" s="14"/>
      <c r="F99" s="14"/>
      <c r="G99" s="14"/>
      <c r="H99" s="14"/>
      <c r="I99" s="76"/>
      <c r="J99" s="14"/>
      <c r="K99" s="14"/>
      <c r="L99" s="14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s="3" customFormat="1" ht="15" customHeight="1" hidden="1">
      <c r="A100" s="27"/>
      <c r="B100" s="27"/>
      <c r="C100" s="71"/>
      <c r="D100" s="44"/>
      <c r="E100" s="72"/>
      <c r="F100" s="72"/>
      <c r="G100" s="72"/>
      <c r="H100" s="72"/>
      <c r="I100" s="77"/>
      <c r="J100" s="72"/>
      <c r="K100" s="72"/>
      <c r="L100" s="72"/>
      <c r="M100" s="49"/>
      <c r="N100" s="49"/>
      <c r="O100" s="49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s="3" customFormat="1" ht="15" customHeight="1" thickBot="1">
      <c r="A101" s="27"/>
      <c r="B101" s="27"/>
      <c r="C101" s="71"/>
      <c r="D101" s="44"/>
      <c r="E101" s="72"/>
      <c r="F101" s="72"/>
      <c r="G101" s="72"/>
      <c r="H101" s="72"/>
      <c r="I101" s="72"/>
      <c r="J101" s="72"/>
      <c r="K101" s="72"/>
      <c r="L101" s="72"/>
      <c r="M101" s="49"/>
      <c r="N101" s="49"/>
      <c r="O101" s="49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75" s="3" customFormat="1" ht="15" customHeight="1" thickBot="1">
      <c r="A102" s="27"/>
      <c r="B102" s="82" t="s">
        <v>76</v>
      </c>
      <c r="C102" s="47"/>
      <c r="D102" s="83"/>
      <c r="E102" s="84"/>
      <c r="F102" s="85"/>
      <c r="G102" s="86"/>
      <c r="H102" s="87"/>
      <c r="I102" s="88"/>
      <c r="J102" s="90"/>
      <c r="K102" s="89">
        <f>SUM(P102:AN102)</f>
        <v>10</v>
      </c>
      <c r="L102" s="33"/>
      <c r="M102" s="80"/>
      <c r="N102" s="81">
        <f>IF(20-COUNTIF(P19:P38,"")&gt;0,1,"")</f>
        <v>1</v>
      </c>
      <c r="O102" s="81">
        <f>IF(20-COUNTIF(Q19:Q38,"")&gt;0,1,"")</f>
        <v>1</v>
      </c>
      <c r="P102" s="81">
        <f>IF(20-COUNTIF(P19:P38,"")&gt;0,1,"")</f>
        <v>1</v>
      </c>
      <c r="Q102" s="81">
        <f aca="true" t="shared" si="71" ref="Q102:AN102">IF(20-COUNTIF(Q19:Q38,"")&gt;0,1,"")</f>
        <v>1</v>
      </c>
      <c r="R102" s="81">
        <f t="shared" si="71"/>
        <v>1</v>
      </c>
      <c r="S102" s="81">
        <f t="shared" si="71"/>
        <v>1</v>
      </c>
      <c r="T102" s="81">
        <f t="shared" si="71"/>
        <v>1</v>
      </c>
      <c r="U102" s="81">
        <f t="shared" si="71"/>
        <v>1</v>
      </c>
      <c r="V102" s="81">
        <f t="shared" si="71"/>
        <v>1</v>
      </c>
      <c r="W102" s="81">
        <f t="shared" si="71"/>
        <v>1</v>
      </c>
      <c r="X102" s="81">
        <f t="shared" si="71"/>
        <v>1</v>
      </c>
      <c r="Y102" s="81">
        <f t="shared" si="71"/>
        <v>1</v>
      </c>
      <c r="Z102" s="81">
        <f t="shared" si="71"/>
      </c>
      <c r="AA102" s="81">
        <f t="shared" si="71"/>
      </c>
      <c r="AB102" s="81">
        <f t="shared" si="71"/>
      </c>
      <c r="AC102" s="81">
        <f t="shared" si="71"/>
      </c>
      <c r="AD102" s="81">
        <f t="shared" si="71"/>
      </c>
      <c r="AE102" s="81">
        <f t="shared" si="71"/>
      </c>
      <c r="AF102" s="81">
        <f t="shared" si="71"/>
      </c>
      <c r="AG102" s="81">
        <f t="shared" si="71"/>
      </c>
      <c r="AH102" s="81">
        <f t="shared" si="71"/>
      </c>
      <c r="AI102" s="81">
        <f t="shared" si="71"/>
      </c>
      <c r="AJ102" s="81">
        <f t="shared" si="71"/>
      </c>
      <c r="AK102" s="81">
        <f t="shared" si="71"/>
      </c>
      <c r="AL102" s="81">
        <f t="shared" si="71"/>
      </c>
      <c r="AM102" s="81">
        <f t="shared" si="71"/>
      </c>
      <c r="AN102" s="81">
        <f t="shared" si="71"/>
      </c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:75" s="3" customFormat="1" ht="15" customHeight="1">
      <c r="A103" s="27"/>
      <c r="B103" s="79"/>
      <c r="C103" s="32"/>
      <c r="D103" s="14"/>
      <c r="F103" s="68"/>
      <c r="G103" s="69"/>
      <c r="H103" s="35"/>
      <c r="J103" s="14"/>
      <c r="K103" s="33"/>
      <c r="L103" s="33"/>
      <c r="M103" s="80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:40" s="3" customFormat="1" ht="15" customHeight="1">
      <c r="A104" s="27"/>
      <c r="B104" s="27"/>
      <c r="C104" s="2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7"/>
      <c r="AK104" s="27"/>
      <c r="AL104" s="27"/>
      <c r="AM104" s="27"/>
      <c r="AN104" s="27"/>
    </row>
    <row r="105" spans="1:40" s="3" customFormat="1" ht="15" customHeight="1">
      <c r="A105" s="27"/>
      <c r="B105" s="27"/>
      <c r="C105" s="29" t="s">
        <v>2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7"/>
      <c r="AK105" s="27"/>
      <c r="AL105" s="27"/>
      <c r="AM105" s="27"/>
      <c r="AN105" s="27"/>
    </row>
    <row r="106" spans="1:40" s="3" customFormat="1" ht="15" customHeight="1">
      <c r="A106" s="27"/>
      <c r="B106" s="27"/>
      <c r="C106" s="30" t="s">
        <v>66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7"/>
      <c r="AK106" s="27"/>
      <c r="AL106" s="27"/>
      <c r="AM106" s="27"/>
      <c r="AN106" s="27"/>
    </row>
    <row r="107" spans="1:40" s="3" customFormat="1" ht="15" customHeight="1">
      <c r="A107" s="27"/>
      <c r="B107" s="27"/>
      <c r="C107" s="3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7"/>
      <c r="AK107" s="27"/>
      <c r="AL107" s="27"/>
      <c r="AM107" s="27"/>
      <c r="AN107" s="27"/>
    </row>
    <row r="108" spans="1:40" s="3" customFormat="1" ht="15" customHeight="1">
      <c r="A108" s="27"/>
      <c r="B108" s="27"/>
      <c r="C108" s="3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7"/>
      <c r="AK108" s="27"/>
      <c r="AL108" s="27"/>
      <c r="AM108" s="27"/>
      <c r="AN108" s="27"/>
    </row>
    <row r="109" spans="1:40" s="3" customFormat="1" ht="15" customHeight="1">
      <c r="A109" s="12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2"/>
      <c r="AK109" s="12"/>
      <c r="AL109" s="12"/>
      <c r="AM109" s="12"/>
      <c r="AN109" s="12"/>
    </row>
    <row r="110" spans="3:35" s="3" customFormat="1" ht="15" customHeight="1">
      <c r="C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3:35" s="3" customFormat="1" ht="15" customHeight="1">
      <c r="C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3:35" s="3" customFormat="1" ht="15" customHeight="1">
      <c r="C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3:35" s="3" customFormat="1" ht="15" customHeight="1">
      <c r="C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3:35" s="3" customFormat="1" ht="15" customHeight="1">
      <c r="C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3:35" s="3" customFormat="1" ht="15" customHeight="1">
      <c r="C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3:35" s="3" customFormat="1" ht="15" customHeight="1">
      <c r="C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3:35" s="3" customFormat="1" ht="15" customHeight="1">
      <c r="C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3:35" s="3" customFormat="1" ht="15" customHeight="1">
      <c r="C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3:35" s="3" customFormat="1" ht="15" customHeight="1">
      <c r="C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3:35" s="3" customFormat="1" ht="15" customHeight="1">
      <c r="C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3:35" s="3" customFormat="1" ht="15" customHeight="1">
      <c r="C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3:35" s="3" customFormat="1" ht="15" customHeight="1">
      <c r="C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3:35" s="3" customFormat="1" ht="15" customHeight="1">
      <c r="C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3:35" s="3" customFormat="1" ht="15" customHeight="1">
      <c r="C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3:35" s="3" customFormat="1" ht="15" customHeight="1">
      <c r="C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3:35" s="3" customFormat="1" ht="15" customHeight="1">
      <c r="C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3:35" s="3" customFormat="1" ht="15" customHeight="1">
      <c r="C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3:35" s="3" customFormat="1" ht="15" customHeight="1">
      <c r="C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3:35" s="3" customFormat="1" ht="15" customHeight="1">
      <c r="C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3:35" s="3" customFormat="1" ht="15" customHeight="1">
      <c r="C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3:35" s="3" customFormat="1" ht="15" customHeight="1">
      <c r="C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3:35" s="3" customFormat="1" ht="15" customHeight="1">
      <c r="C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3:35" s="3" customFormat="1" ht="15" customHeight="1">
      <c r="C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3:35" s="3" customFormat="1" ht="15" customHeight="1">
      <c r="C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3:35" s="3" customFormat="1" ht="15" customHeight="1">
      <c r="C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3:35" s="3" customFormat="1" ht="15" customHeight="1">
      <c r="C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3:35" s="3" customFormat="1" ht="15" customHeight="1">
      <c r="C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3:35" s="3" customFormat="1" ht="15" customHeight="1">
      <c r="C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3:35" s="3" customFormat="1" ht="15" customHeight="1">
      <c r="C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3:35" s="3" customFormat="1" ht="15" customHeight="1">
      <c r="C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3:35" s="3" customFormat="1" ht="15" customHeight="1">
      <c r="C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3:35" s="3" customFormat="1" ht="15" customHeight="1">
      <c r="C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3:35" s="3" customFormat="1" ht="15" customHeight="1">
      <c r="C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3:35" s="3" customFormat="1" ht="15" customHeight="1">
      <c r="C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3:35" s="3" customFormat="1" ht="15" customHeight="1">
      <c r="C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3:35" s="3" customFormat="1" ht="15" customHeight="1">
      <c r="C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3:35" s="3" customFormat="1" ht="15" customHeight="1">
      <c r="C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3:35" s="3" customFormat="1" ht="15" customHeight="1">
      <c r="C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3:35" s="3" customFormat="1" ht="15" customHeight="1">
      <c r="C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3:35" s="3" customFormat="1" ht="15" customHeight="1">
      <c r="C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3:35" s="3" customFormat="1" ht="15" customHeight="1">
      <c r="C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3:35" s="3" customFormat="1" ht="15" customHeight="1">
      <c r="C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3:35" s="3" customFormat="1" ht="15" customHeight="1">
      <c r="C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3:35" s="3" customFormat="1" ht="15" customHeight="1">
      <c r="C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3:35" s="3" customFormat="1" ht="15" customHeight="1">
      <c r="C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3:35" s="3" customFormat="1" ht="15" customHeight="1">
      <c r="C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3:35" s="3" customFormat="1" ht="15" customHeight="1">
      <c r="C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3:35" s="3" customFormat="1" ht="15" customHeight="1">
      <c r="C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3:35" s="3" customFormat="1" ht="15" customHeight="1">
      <c r="C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3:35" s="3" customFormat="1" ht="15" customHeight="1">
      <c r="C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3:35" s="3" customFormat="1" ht="15" customHeight="1">
      <c r="C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3:35" s="3" customFormat="1" ht="15" customHeight="1">
      <c r="C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3:35" s="3" customFormat="1" ht="15" customHeight="1">
      <c r="C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3:35" s="3" customFormat="1" ht="15" customHeight="1">
      <c r="C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3:35" s="3" customFormat="1" ht="15" customHeight="1">
      <c r="C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3:35" s="3" customFormat="1" ht="15" customHeight="1">
      <c r="C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3:35" s="3" customFormat="1" ht="15" customHeight="1">
      <c r="C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3:35" s="3" customFormat="1" ht="15" customHeight="1">
      <c r="C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3:35" s="3" customFormat="1" ht="15" customHeight="1">
      <c r="C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3:35" s="3" customFormat="1" ht="15" customHeight="1">
      <c r="C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3:35" s="3" customFormat="1" ht="15" customHeight="1">
      <c r="C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3:35" s="3" customFormat="1" ht="15" customHeight="1">
      <c r="C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3:35" s="3" customFormat="1" ht="15" customHeight="1">
      <c r="C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3:35" s="3" customFormat="1" ht="15" customHeight="1">
      <c r="C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3:35" s="3" customFormat="1" ht="15" customHeight="1">
      <c r="C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3:35" s="3" customFormat="1" ht="15" customHeight="1">
      <c r="C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3:35" s="3" customFormat="1" ht="15" customHeight="1">
      <c r="C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3:35" s="3" customFormat="1" ht="15" customHeight="1">
      <c r="C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3:35" s="3" customFormat="1" ht="15" customHeight="1">
      <c r="C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3:35" s="3" customFormat="1" ht="15" customHeight="1">
      <c r="C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3:35" s="3" customFormat="1" ht="15" customHeight="1">
      <c r="C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3:35" s="3" customFormat="1" ht="15" customHeight="1">
      <c r="C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3:35" s="3" customFormat="1" ht="15" customHeight="1">
      <c r="C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3:35" s="3" customFormat="1" ht="15" customHeight="1">
      <c r="C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3:35" s="3" customFormat="1" ht="15" customHeight="1">
      <c r="C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3:35" s="3" customFormat="1" ht="15" customHeight="1">
      <c r="C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3:35" s="3" customFormat="1" ht="15" customHeight="1">
      <c r="C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3:35" s="3" customFormat="1" ht="15" customHeight="1">
      <c r="C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3:35" s="3" customFormat="1" ht="15" customHeight="1">
      <c r="C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3:35" s="3" customFormat="1" ht="15" customHeight="1">
      <c r="C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3:35" s="3" customFormat="1" ht="15" customHeight="1">
      <c r="C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3:35" s="3" customFormat="1" ht="15" customHeight="1">
      <c r="C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3:35" s="3" customFormat="1" ht="15" customHeight="1">
      <c r="C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3:35" s="3" customFormat="1" ht="15" customHeight="1">
      <c r="C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3:35" s="3" customFormat="1" ht="15" customHeight="1">
      <c r="C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3:35" s="3" customFormat="1" ht="15" customHeight="1">
      <c r="C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3:35" s="3" customFormat="1" ht="15" customHeight="1">
      <c r="C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3:35" s="3" customFormat="1" ht="15" customHeight="1">
      <c r="C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3:35" s="3" customFormat="1" ht="15" customHeight="1">
      <c r="C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3:35" s="3" customFormat="1" ht="15" customHeight="1">
      <c r="C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3:35" s="3" customFormat="1" ht="15" customHeight="1">
      <c r="C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3:35" s="3" customFormat="1" ht="15" customHeight="1">
      <c r="C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3:35" s="3" customFormat="1" ht="15" customHeight="1">
      <c r="C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3:35" s="3" customFormat="1" ht="15" customHeight="1">
      <c r="C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3:35" s="3" customFormat="1" ht="15" customHeight="1">
      <c r="C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3:35" s="3" customFormat="1" ht="15" customHeight="1">
      <c r="C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3:35" s="3" customFormat="1" ht="15" customHeight="1">
      <c r="C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3:35" s="3" customFormat="1" ht="15" customHeight="1">
      <c r="C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3:35" s="3" customFormat="1" ht="15" customHeight="1">
      <c r="C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3:35" s="3" customFormat="1" ht="15" customHeight="1">
      <c r="C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3:35" s="3" customFormat="1" ht="15" customHeight="1">
      <c r="C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3:35" s="3" customFormat="1" ht="15" customHeight="1">
      <c r="C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3:35" s="3" customFormat="1" ht="15" customHeight="1">
      <c r="C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3:35" s="3" customFormat="1" ht="15" customHeight="1">
      <c r="C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3:35" s="3" customFormat="1" ht="15" customHeight="1">
      <c r="C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3:35" s="3" customFormat="1" ht="15" customHeight="1">
      <c r="C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3:35" s="3" customFormat="1" ht="15" customHeight="1">
      <c r="C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3:35" s="3" customFormat="1" ht="15" customHeight="1">
      <c r="C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3:35" s="3" customFormat="1" ht="15" customHeight="1">
      <c r="C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3:35" s="3" customFormat="1" ht="15" customHeight="1">
      <c r="C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3:35" s="3" customFormat="1" ht="15" customHeight="1">
      <c r="C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3:35" s="3" customFormat="1" ht="15" customHeight="1">
      <c r="C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3:35" s="3" customFormat="1" ht="15" customHeight="1">
      <c r="C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3:35" s="3" customFormat="1" ht="15" customHeight="1">
      <c r="C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3:35" s="3" customFormat="1" ht="15" customHeight="1">
      <c r="C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3:35" s="3" customFormat="1" ht="15" customHeight="1">
      <c r="C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3:35" s="3" customFormat="1" ht="15" customHeight="1">
      <c r="C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3:35" s="3" customFormat="1" ht="15" customHeight="1">
      <c r="C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3:35" s="3" customFormat="1" ht="15" customHeight="1">
      <c r="C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3:35" s="3" customFormat="1" ht="15" customHeight="1">
      <c r="C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3:35" s="3" customFormat="1" ht="15" customHeight="1">
      <c r="C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3:35" s="3" customFormat="1" ht="15" customHeight="1">
      <c r="C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3:35" s="3" customFormat="1" ht="15" customHeight="1">
      <c r="C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3:35" s="3" customFormat="1" ht="15" customHeight="1">
      <c r="C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3:35" s="3" customFormat="1" ht="15" customHeight="1">
      <c r="C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3:35" s="3" customFormat="1" ht="15" customHeight="1">
      <c r="C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3:35" s="3" customFormat="1" ht="15" customHeight="1">
      <c r="C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3:35" s="3" customFormat="1" ht="15" customHeight="1">
      <c r="C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3:35" s="3" customFormat="1" ht="15" customHeight="1">
      <c r="C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3:35" s="3" customFormat="1" ht="15" customHeight="1">
      <c r="C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3:35" s="3" customFormat="1" ht="15" customHeight="1">
      <c r="C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3:35" s="3" customFormat="1" ht="15" customHeight="1">
      <c r="C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3:35" s="3" customFormat="1" ht="15" customHeight="1">
      <c r="C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3:35" s="3" customFormat="1" ht="15" customHeight="1">
      <c r="C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3:35" s="3" customFormat="1" ht="15" customHeight="1">
      <c r="C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3:35" s="3" customFormat="1" ht="15" customHeight="1">
      <c r="C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3:35" s="3" customFormat="1" ht="15" customHeight="1">
      <c r="C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3:35" s="3" customFormat="1" ht="15" customHeight="1">
      <c r="C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3:35" s="3" customFormat="1" ht="15" customHeight="1">
      <c r="C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3:35" s="3" customFormat="1" ht="15" customHeight="1">
      <c r="C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3:35" s="3" customFormat="1" ht="15" customHeight="1">
      <c r="C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3:35" s="3" customFormat="1" ht="15" customHeight="1">
      <c r="C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3:35" s="3" customFormat="1" ht="15" customHeight="1">
      <c r="C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3:35" s="3" customFormat="1" ht="15" customHeight="1">
      <c r="C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3:35" s="3" customFormat="1" ht="15" customHeight="1">
      <c r="C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3:35" s="3" customFormat="1" ht="15" customHeight="1">
      <c r="C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3:35" s="3" customFormat="1" ht="15" customHeight="1">
      <c r="C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3:35" s="3" customFormat="1" ht="15" customHeight="1">
      <c r="C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3:35" s="3" customFormat="1" ht="15" customHeight="1">
      <c r="C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3:35" s="3" customFormat="1" ht="15" customHeight="1">
      <c r="C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3:35" s="3" customFormat="1" ht="15" customHeight="1">
      <c r="C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3:35" s="3" customFormat="1" ht="15" customHeight="1">
      <c r="C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3:35" s="3" customFormat="1" ht="15" customHeight="1">
      <c r="C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3:35" s="3" customFormat="1" ht="15" customHeight="1">
      <c r="C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3:35" s="3" customFormat="1" ht="15" customHeight="1">
      <c r="C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3:35" s="3" customFormat="1" ht="15" customHeight="1">
      <c r="C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3:35" s="3" customFormat="1" ht="15" customHeight="1">
      <c r="C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3:35" s="3" customFormat="1" ht="15" customHeight="1">
      <c r="C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3:35" s="3" customFormat="1" ht="15" customHeight="1">
      <c r="C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3:35" s="3" customFormat="1" ht="15" customHeight="1">
      <c r="C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3:35" s="3" customFormat="1" ht="15" customHeight="1">
      <c r="C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3:35" s="3" customFormat="1" ht="15" customHeight="1">
      <c r="C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3:35" s="3" customFormat="1" ht="15" customHeight="1">
      <c r="C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3:35" s="3" customFormat="1" ht="15" customHeight="1">
      <c r="C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3:35" s="3" customFormat="1" ht="15" customHeight="1">
      <c r="C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3:35" s="3" customFormat="1" ht="15" customHeight="1">
      <c r="C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3:35" s="3" customFormat="1" ht="15" customHeight="1">
      <c r="C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3:35" s="3" customFormat="1" ht="15" customHeight="1">
      <c r="C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3:35" s="3" customFormat="1" ht="15" customHeight="1">
      <c r="C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3:35" s="3" customFormat="1" ht="15" customHeight="1">
      <c r="C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3:35" s="3" customFormat="1" ht="15" customHeight="1">
      <c r="C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3:35" s="3" customFormat="1" ht="15" customHeight="1">
      <c r="C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3:35" s="3" customFormat="1" ht="15" customHeight="1">
      <c r="C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3:35" s="3" customFormat="1" ht="15" customHeight="1">
      <c r="C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3:35" s="3" customFormat="1" ht="15" customHeight="1">
      <c r="C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3:35" s="3" customFormat="1" ht="15" customHeight="1">
      <c r="C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3:35" s="3" customFormat="1" ht="15" customHeight="1">
      <c r="C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3:35" s="3" customFormat="1" ht="15" customHeight="1">
      <c r="C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3:35" s="3" customFormat="1" ht="15" customHeight="1">
      <c r="C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3:35" s="3" customFormat="1" ht="15" customHeight="1">
      <c r="C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3:35" s="3" customFormat="1" ht="15" customHeight="1">
      <c r="C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3:35" s="3" customFormat="1" ht="15" customHeight="1">
      <c r="C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3:35" s="3" customFormat="1" ht="15" customHeight="1">
      <c r="C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3:35" s="3" customFormat="1" ht="15" customHeight="1">
      <c r="C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3:35" s="3" customFormat="1" ht="15" customHeight="1">
      <c r="C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3:35" s="3" customFormat="1" ht="15" customHeight="1">
      <c r="C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3:35" s="3" customFormat="1" ht="15" customHeight="1">
      <c r="C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3:35" s="3" customFormat="1" ht="15" customHeight="1">
      <c r="C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3:35" s="3" customFormat="1" ht="15" customHeight="1">
      <c r="C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3:35" s="3" customFormat="1" ht="15" customHeight="1">
      <c r="C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3:35" s="3" customFormat="1" ht="15" customHeight="1">
      <c r="C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3:35" s="3" customFormat="1" ht="15" customHeight="1">
      <c r="C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3:35" s="3" customFormat="1" ht="15" customHeight="1">
      <c r="C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3:35" s="3" customFormat="1" ht="15" customHeight="1">
      <c r="C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3:35" s="3" customFormat="1" ht="15" customHeight="1">
      <c r="C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3:35" s="3" customFormat="1" ht="15" customHeight="1">
      <c r="C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3:35" s="3" customFormat="1" ht="15" customHeight="1">
      <c r="C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3:35" s="3" customFormat="1" ht="15" customHeight="1">
      <c r="C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3:35" s="3" customFormat="1" ht="15" customHeight="1">
      <c r="C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3:35" s="3" customFormat="1" ht="15" customHeight="1">
      <c r="C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3:35" s="3" customFormat="1" ht="15" customHeight="1">
      <c r="C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3:35" s="3" customFormat="1" ht="15" customHeight="1">
      <c r="C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3:35" s="3" customFormat="1" ht="15" customHeight="1">
      <c r="C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3:35" s="3" customFormat="1" ht="15" customHeight="1">
      <c r="C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3:35" s="3" customFormat="1" ht="15" customHeight="1">
      <c r="C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3:35" s="3" customFormat="1" ht="15" customHeight="1">
      <c r="C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3:35" s="3" customFormat="1" ht="15" customHeight="1">
      <c r="C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3:35" s="3" customFormat="1" ht="15" customHeight="1">
      <c r="C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3:35" s="3" customFormat="1" ht="15" customHeight="1">
      <c r="C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3:35" s="3" customFormat="1" ht="15" customHeight="1">
      <c r="C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3:35" s="3" customFormat="1" ht="15" customHeight="1">
      <c r="C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3:35" s="3" customFormat="1" ht="15" customHeight="1">
      <c r="C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3:35" s="3" customFormat="1" ht="15" customHeight="1">
      <c r="C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3:35" s="3" customFormat="1" ht="15" customHeight="1">
      <c r="C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3:35" s="3" customFormat="1" ht="15" customHeight="1">
      <c r="C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3:35" s="3" customFormat="1" ht="15" customHeight="1">
      <c r="C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3:35" s="3" customFormat="1" ht="15" customHeight="1">
      <c r="C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3:35" s="3" customFormat="1" ht="15" customHeight="1">
      <c r="C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3:35" s="3" customFormat="1" ht="15" customHeight="1">
      <c r="C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3:35" s="3" customFormat="1" ht="15" customHeight="1">
      <c r="C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3:35" s="3" customFormat="1" ht="15" customHeight="1">
      <c r="C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3:35" s="3" customFormat="1" ht="15" customHeight="1">
      <c r="C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3:35" s="3" customFormat="1" ht="15" customHeight="1">
      <c r="C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3:35" s="3" customFormat="1" ht="15" customHeight="1">
      <c r="C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3:35" s="3" customFormat="1" ht="15" customHeight="1">
      <c r="C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3:35" s="3" customFormat="1" ht="15" customHeight="1">
      <c r="C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3:35" s="3" customFormat="1" ht="15" customHeight="1">
      <c r="C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3:35" s="3" customFormat="1" ht="15" customHeight="1">
      <c r="C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3:35" s="3" customFormat="1" ht="15" customHeight="1">
      <c r="C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3:35" s="3" customFormat="1" ht="15" customHeight="1">
      <c r="C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3:35" s="3" customFormat="1" ht="15" customHeight="1">
      <c r="C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3:35" s="3" customFormat="1" ht="15" customHeight="1">
      <c r="C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3:35" s="3" customFormat="1" ht="15" customHeight="1">
      <c r="C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3:35" s="3" customFormat="1" ht="15" customHeight="1">
      <c r="C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3:35" s="3" customFormat="1" ht="15" customHeight="1">
      <c r="C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3:35" s="3" customFormat="1" ht="15" customHeight="1">
      <c r="C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3:35" s="3" customFormat="1" ht="15" customHeight="1">
      <c r="C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3:35" s="3" customFormat="1" ht="15" customHeight="1">
      <c r="C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3:35" s="3" customFormat="1" ht="15" customHeight="1">
      <c r="C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3:35" s="3" customFormat="1" ht="15" customHeight="1">
      <c r="C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3:35" s="3" customFormat="1" ht="15" customHeight="1">
      <c r="C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3:35" s="3" customFormat="1" ht="15" customHeight="1">
      <c r="C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3:35" s="3" customFormat="1" ht="15" customHeight="1">
      <c r="C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3:35" s="3" customFormat="1" ht="15" customHeight="1">
      <c r="C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3:35" s="3" customFormat="1" ht="15" customHeight="1">
      <c r="C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3:35" s="3" customFormat="1" ht="15" customHeight="1">
      <c r="C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3:35" s="3" customFormat="1" ht="15" customHeight="1">
      <c r="C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3:35" s="3" customFormat="1" ht="15" customHeight="1">
      <c r="C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3:35" s="3" customFormat="1" ht="15" customHeight="1">
      <c r="C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3:35" s="3" customFormat="1" ht="15" customHeight="1">
      <c r="C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3:35" s="3" customFormat="1" ht="15" customHeight="1">
      <c r="C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3:35" s="3" customFormat="1" ht="15" customHeight="1">
      <c r="C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3:35" s="3" customFormat="1" ht="15" customHeight="1">
      <c r="C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3:35" s="3" customFormat="1" ht="15" customHeight="1">
      <c r="C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3:35" s="3" customFormat="1" ht="15" customHeight="1">
      <c r="C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3:35" s="3" customFormat="1" ht="15" customHeight="1">
      <c r="C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3:35" s="3" customFormat="1" ht="15" customHeight="1">
      <c r="C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3:35" s="3" customFormat="1" ht="15" customHeight="1">
      <c r="C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3:35" s="3" customFormat="1" ht="15" customHeight="1">
      <c r="C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3:35" s="3" customFormat="1" ht="15" customHeight="1">
      <c r="C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3:35" s="3" customFormat="1" ht="15" customHeight="1">
      <c r="C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3:35" s="3" customFormat="1" ht="15" customHeight="1">
      <c r="C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3:35" s="3" customFormat="1" ht="15" customHeight="1">
      <c r="C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3:35" s="3" customFormat="1" ht="15" customHeight="1">
      <c r="C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3:35" s="3" customFormat="1" ht="15" customHeight="1">
      <c r="C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3:35" s="3" customFormat="1" ht="15" customHeight="1">
      <c r="C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3:35" s="3" customFormat="1" ht="15" customHeight="1">
      <c r="C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3:35" s="3" customFormat="1" ht="15" customHeight="1">
      <c r="C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3:35" s="3" customFormat="1" ht="15" customHeight="1">
      <c r="C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3:35" s="3" customFormat="1" ht="15" customHeight="1">
      <c r="C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3:35" s="3" customFormat="1" ht="15" customHeight="1">
      <c r="C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3:35" s="3" customFormat="1" ht="15" customHeight="1">
      <c r="C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3:35" s="3" customFormat="1" ht="15" customHeight="1">
      <c r="C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3:35" s="3" customFormat="1" ht="15" customHeight="1">
      <c r="C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3:35" s="3" customFormat="1" ht="15" customHeight="1">
      <c r="C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3:35" s="3" customFormat="1" ht="15" customHeight="1">
      <c r="C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3:35" s="3" customFormat="1" ht="15" customHeight="1">
      <c r="C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3:35" s="3" customFormat="1" ht="15" customHeight="1">
      <c r="C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3:35" s="3" customFormat="1" ht="15" customHeight="1">
      <c r="C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3:35" s="3" customFormat="1" ht="15" customHeight="1">
      <c r="C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3:35" s="3" customFormat="1" ht="15" customHeight="1">
      <c r="C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3:35" s="3" customFormat="1" ht="15" customHeight="1">
      <c r="C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3:35" s="3" customFormat="1" ht="15" customHeight="1">
      <c r="C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3:35" s="3" customFormat="1" ht="15" customHeight="1">
      <c r="C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3:35" s="3" customFormat="1" ht="15" customHeight="1">
      <c r="C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3:35" s="3" customFormat="1" ht="15" customHeight="1">
      <c r="C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3:35" s="3" customFormat="1" ht="15" customHeight="1">
      <c r="C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3:35" s="3" customFormat="1" ht="15" customHeight="1">
      <c r="C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3:35" s="3" customFormat="1" ht="15" customHeight="1">
      <c r="C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3:35" s="3" customFormat="1" ht="15" customHeight="1">
      <c r="C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3:35" s="3" customFormat="1" ht="15" customHeight="1">
      <c r="C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3:35" s="3" customFormat="1" ht="15" customHeight="1">
      <c r="C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3:35" s="3" customFormat="1" ht="15" customHeight="1">
      <c r="C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3:35" s="3" customFormat="1" ht="15" customHeight="1">
      <c r="C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3:35" s="3" customFormat="1" ht="15" customHeight="1">
      <c r="C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3:35" s="3" customFormat="1" ht="15" customHeight="1">
      <c r="C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3:35" s="3" customFormat="1" ht="15" customHeight="1">
      <c r="C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3:35" s="3" customFormat="1" ht="15" customHeight="1">
      <c r="C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3:35" s="3" customFormat="1" ht="15" customHeight="1">
      <c r="C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3:35" s="3" customFormat="1" ht="15" customHeight="1">
      <c r="C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3:35" s="3" customFormat="1" ht="15" customHeight="1">
      <c r="C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3:35" s="3" customFormat="1" ht="15" customHeight="1">
      <c r="C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3:35" s="3" customFormat="1" ht="15" customHeight="1">
      <c r="C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3:35" s="3" customFormat="1" ht="15" customHeight="1">
      <c r="C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3:35" s="3" customFormat="1" ht="15" customHeight="1">
      <c r="C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3:35" s="3" customFormat="1" ht="15" customHeight="1">
      <c r="C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3:35" s="3" customFormat="1" ht="15" customHeight="1">
      <c r="C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3:35" s="3" customFormat="1" ht="15" customHeight="1">
      <c r="C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3:35" s="3" customFormat="1" ht="15" customHeight="1">
      <c r="C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3:35" s="3" customFormat="1" ht="15" customHeight="1">
      <c r="C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3:35" s="3" customFormat="1" ht="15" customHeight="1">
      <c r="C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3:35" s="3" customFormat="1" ht="15" customHeight="1">
      <c r="C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3:35" s="3" customFormat="1" ht="15" customHeight="1">
      <c r="C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3:35" s="3" customFormat="1" ht="15" customHeight="1">
      <c r="C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3:35" s="3" customFormat="1" ht="15" customHeight="1">
      <c r="C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3:35" s="3" customFormat="1" ht="15" customHeight="1">
      <c r="C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3:35" s="3" customFormat="1" ht="15" customHeight="1">
      <c r="C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3:35" s="3" customFormat="1" ht="15" customHeight="1">
      <c r="C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3:35" s="3" customFormat="1" ht="15" customHeight="1">
      <c r="C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3:35" s="3" customFormat="1" ht="15" customHeight="1">
      <c r="C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3:35" s="3" customFormat="1" ht="15" customHeight="1">
      <c r="C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3:35" s="3" customFormat="1" ht="15" customHeight="1">
      <c r="C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3:35" s="3" customFormat="1" ht="15" customHeight="1">
      <c r="C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3:35" s="3" customFormat="1" ht="15" customHeight="1">
      <c r="C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3:35" s="3" customFormat="1" ht="15" customHeight="1">
      <c r="C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3:35" s="3" customFormat="1" ht="15" customHeight="1">
      <c r="C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3:35" s="3" customFormat="1" ht="15" customHeight="1">
      <c r="C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3:35" s="3" customFormat="1" ht="15" customHeight="1">
      <c r="C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3:35" s="3" customFormat="1" ht="15" customHeight="1">
      <c r="C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3:35" s="3" customFormat="1" ht="15" customHeight="1">
      <c r="C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3:35" s="3" customFormat="1" ht="15" customHeight="1">
      <c r="C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3:35" s="3" customFormat="1" ht="15" customHeight="1">
      <c r="C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3:35" s="3" customFormat="1" ht="15" customHeight="1">
      <c r="C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3:35" s="3" customFormat="1" ht="15" customHeight="1">
      <c r="C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3:35" s="3" customFormat="1" ht="15" customHeight="1">
      <c r="C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3:35" s="3" customFormat="1" ht="15" customHeight="1">
      <c r="C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3:35" s="3" customFormat="1" ht="15" customHeight="1">
      <c r="C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3:35" s="3" customFormat="1" ht="15" customHeight="1">
      <c r="C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3:35" s="3" customFormat="1" ht="15" customHeight="1">
      <c r="C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3:35" s="3" customFormat="1" ht="15" customHeight="1">
      <c r="C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3:35" s="3" customFormat="1" ht="15" customHeight="1">
      <c r="C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3:35" s="3" customFormat="1" ht="15" customHeight="1">
      <c r="C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3:35" s="3" customFormat="1" ht="15" customHeight="1">
      <c r="C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3:35" s="3" customFormat="1" ht="15" customHeight="1">
      <c r="C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3:35" s="3" customFormat="1" ht="15" customHeight="1">
      <c r="C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3:35" s="3" customFormat="1" ht="15" customHeight="1">
      <c r="C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3:35" s="3" customFormat="1" ht="15" customHeight="1">
      <c r="C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3:35" s="3" customFormat="1" ht="15" customHeight="1">
      <c r="C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3:35" s="3" customFormat="1" ht="15" customHeight="1">
      <c r="C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3:35" s="3" customFormat="1" ht="15" customHeight="1">
      <c r="C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3:35" s="3" customFormat="1" ht="15" customHeight="1">
      <c r="C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3:35" s="3" customFormat="1" ht="15" customHeight="1">
      <c r="C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3:35" s="3" customFormat="1" ht="15" customHeight="1">
      <c r="C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3:35" s="3" customFormat="1" ht="15" customHeight="1">
      <c r="C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3:35" s="3" customFormat="1" ht="15" customHeight="1">
      <c r="C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3:35" s="3" customFormat="1" ht="15" customHeight="1">
      <c r="C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3:35" s="3" customFormat="1" ht="15" customHeight="1">
      <c r="C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3:35" s="3" customFormat="1" ht="15" customHeight="1">
      <c r="C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3:35" s="3" customFormat="1" ht="15" customHeight="1">
      <c r="C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3:35" s="3" customFormat="1" ht="15" customHeight="1">
      <c r="C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3:35" s="3" customFormat="1" ht="15" customHeight="1">
      <c r="C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3:35" s="3" customFormat="1" ht="15" customHeight="1">
      <c r="C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3:35" s="3" customFormat="1" ht="15" customHeight="1">
      <c r="C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3:35" s="3" customFormat="1" ht="15" customHeight="1">
      <c r="C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3:35" s="3" customFormat="1" ht="15" customHeight="1">
      <c r="C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3:35" s="3" customFormat="1" ht="15" customHeight="1">
      <c r="C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3:35" s="3" customFormat="1" ht="15" customHeight="1">
      <c r="C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3:35" s="3" customFormat="1" ht="15" customHeight="1">
      <c r="C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3:35" s="3" customFormat="1" ht="15" customHeight="1">
      <c r="C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3:35" s="3" customFormat="1" ht="15" customHeight="1">
      <c r="C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3:35" s="3" customFormat="1" ht="15" customHeight="1">
      <c r="C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3:35" s="3" customFormat="1" ht="15" customHeight="1">
      <c r="C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3:35" s="3" customFormat="1" ht="15" customHeight="1">
      <c r="C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3:35" s="3" customFormat="1" ht="15" customHeight="1">
      <c r="C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3:35" s="3" customFormat="1" ht="15" customHeight="1">
      <c r="C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3:35" s="3" customFormat="1" ht="15" customHeight="1">
      <c r="C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3:35" s="3" customFormat="1" ht="15" customHeight="1">
      <c r="C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3:35" s="3" customFormat="1" ht="15" customHeight="1">
      <c r="C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3:35" s="3" customFormat="1" ht="15" customHeight="1">
      <c r="C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3:35" s="3" customFormat="1" ht="15" customHeight="1">
      <c r="C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3:35" s="3" customFormat="1" ht="15" customHeight="1">
      <c r="C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3:35" s="3" customFormat="1" ht="15" customHeight="1">
      <c r="C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3:35" s="3" customFormat="1" ht="15" customHeight="1">
      <c r="C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3:35" s="3" customFormat="1" ht="15" customHeight="1">
      <c r="C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3:35" s="3" customFormat="1" ht="15" customHeight="1">
      <c r="C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3:35" s="3" customFormat="1" ht="15" customHeight="1">
      <c r="C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3:35" s="3" customFormat="1" ht="15" customHeight="1">
      <c r="C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3:35" s="3" customFormat="1" ht="15" customHeight="1">
      <c r="C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3:35" s="3" customFormat="1" ht="15" customHeight="1">
      <c r="C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3:35" s="3" customFormat="1" ht="15" customHeight="1">
      <c r="C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3:35" s="3" customFormat="1" ht="15" customHeight="1">
      <c r="C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3:35" s="3" customFormat="1" ht="15" customHeight="1">
      <c r="C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3:35" s="3" customFormat="1" ht="15" customHeight="1">
      <c r="C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3:35" s="3" customFormat="1" ht="15" customHeight="1">
      <c r="C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3:35" s="3" customFormat="1" ht="15" customHeight="1">
      <c r="C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3:35" s="3" customFormat="1" ht="15" customHeight="1">
      <c r="C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3:35" s="3" customFormat="1" ht="15" customHeight="1">
      <c r="C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3:35" s="3" customFormat="1" ht="15" customHeight="1">
      <c r="C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3:35" s="3" customFormat="1" ht="15" customHeight="1">
      <c r="C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3:35" s="3" customFormat="1" ht="15" customHeight="1">
      <c r="C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3:35" s="3" customFormat="1" ht="15" customHeight="1">
      <c r="C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3:35" s="3" customFormat="1" ht="15" customHeight="1">
      <c r="C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3:35" s="3" customFormat="1" ht="15" customHeight="1">
      <c r="C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3:35" s="3" customFormat="1" ht="15" customHeight="1">
      <c r="C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3:35" s="3" customFormat="1" ht="15" customHeight="1">
      <c r="C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3:35" s="3" customFormat="1" ht="15" customHeight="1">
      <c r="C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3:35" s="3" customFormat="1" ht="15" customHeight="1">
      <c r="C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3:35" s="3" customFormat="1" ht="15" customHeight="1">
      <c r="C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3:35" s="3" customFormat="1" ht="15" customHeight="1">
      <c r="C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3:35" s="3" customFormat="1" ht="15" customHeight="1">
      <c r="C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3:35" s="3" customFormat="1" ht="15" customHeight="1">
      <c r="C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3:35" s="3" customFormat="1" ht="15" customHeight="1">
      <c r="C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3:35" s="3" customFormat="1" ht="15" customHeight="1">
      <c r="C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3:35" s="3" customFormat="1" ht="15" customHeight="1">
      <c r="C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3:35" s="3" customFormat="1" ht="15" customHeight="1">
      <c r="C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3:35" s="3" customFormat="1" ht="15" customHeight="1">
      <c r="C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3:35" s="3" customFormat="1" ht="15" customHeight="1">
      <c r="C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3:35" s="3" customFormat="1" ht="15" customHeight="1">
      <c r="C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3:35" s="3" customFormat="1" ht="15" customHeight="1">
      <c r="C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3:35" s="3" customFormat="1" ht="15" customHeight="1">
      <c r="C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3:35" s="3" customFormat="1" ht="15" customHeight="1">
      <c r="C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3:35" s="3" customFormat="1" ht="15" customHeight="1">
      <c r="C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3:35" s="3" customFormat="1" ht="15" customHeight="1">
      <c r="C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3:35" s="3" customFormat="1" ht="15" customHeight="1">
      <c r="C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3:35" s="3" customFormat="1" ht="15" customHeight="1">
      <c r="C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3:35" s="3" customFormat="1" ht="15" customHeight="1">
      <c r="C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3:35" s="3" customFormat="1" ht="15" customHeight="1">
      <c r="C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3:35" s="3" customFormat="1" ht="15" customHeight="1">
      <c r="C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3:35" s="3" customFormat="1" ht="15" customHeight="1">
      <c r="C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3:35" s="3" customFormat="1" ht="15" customHeight="1">
      <c r="C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3:35" s="3" customFormat="1" ht="15" customHeight="1">
      <c r="C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3:35" s="3" customFormat="1" ht="15" customHeight="1">
      <c r="C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3:35" s="3" customFormat="1" ht="15" customHeight="1">
      <c r="C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3:35" s="3" customFormat="1" ht="15" customHeight="1">
      <c r="C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3:35" s="3" customFormat="1" ht="15" customHeight="1">
      <c r="C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3:35" s="3" customFormat="1" ht="15" customHeight="1">
      <c r="C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3:35" s="3" customFormat="1" ht="15" customHeight="1">
      <c r="C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3:35" s="3" customFormat="1" ht="15" customHeight="1">
      <c r="C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3:35" s="3" customFormat="1" ht="15" customHeight="1">
      <c r="C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3:35" s="3" customFormat="1" ht="15" customHeight="1">
      <c r="C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3:35" s="3" customFormat="1" ht="15" customHeight="1">
      <c r="C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3:35" s="3" customFormat="1" ht="15" customHeight="1">
      <c r="C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3:35" s="3" customFormat="1" ht="15" customHeight="1">
      <c r="C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3:35" s="3" customFormat="1" ht="15" customHeight="1">
      <c r="C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3:35" s="3" customFormat="1" ht="15" customHeight="1">
      <c r="C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3:35" s="3" customFormat="1" ht="15" customHeight="1">
      <c r="C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3:35" s="3" customFormat="1" ht="15" customHeight="1">
      <c r="C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3:35" s="3" customFormat="1" ht="15" customHeight="1">
      <c r="C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3:35" s="3" customFormat="1" ht="15" customHeight="1">
      <c r="C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3:35" s="3" customFormat="1" ht="15" customHeight="1">
      <c r="C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3:35" s="3" customFormat="1" ht="15" customHeight="1">
      <c r="C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3:35" s="3" customFormat="1" ht="15" customHeight="1">
      <c r="C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3:35" s="3" customFormat="1" ht="15" customHeight="1">
      <c r="C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3:35" s="3" customFormat="1" ht="15" customHeight="1">
      <c r="C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3:35" s="3" customFormat="1" ht="15" customHeight="1">
      <c r="C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3:35" s="3" customFormat="1" ht="15" customHeight="1">
      <c r="C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3:35" s="3" customFormat="1" ht="15" customHeight="1">
      <c r="C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3:35" s="3" customFormat="1" ht="15" customHeight="1">
      <c r="C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3:35" s="3" customFormat="1" ht="15" customHeight="1">
      <c r="C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3:35" s="3" customFormat="1" ht="15" customHeight="1">
      <c r="C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3:35" s="3" customFormat="1" ht="15" customHeight="1">
      <c r="C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3:35" s="3" customFormat="1" ht="15" customHeight="1">
      <c r="C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3:35" s="3" customFormat="1" ht="15" customHeight="1">
      <c r="C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3:35" s="3" customFormat="1" ht="15" customHeight="1">
      <c r="C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3:35" s="3" customFormat="1" ht="15" customHeight="1">
      <c r="C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3:35" s="3" customFormat="1" ht="15" customHeight="1">
      <c r="C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3:35" s="3" customFormat="1" ht="11.25">
      <c r="C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3:35" s="3" customFormat="1" ht="11.25">
      <c r="C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3:35" s="3" customFormat="1" ht="11.25">
      <c r="C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3:35" s="3" customFormat="1" ht="11.25">
      <c r="C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3:35" s="3" customFormat="1" ht="11.25">
      <c r="C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3:35" s="3" customFormat="1" ht="11.25">
      <c r="C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3:35" s="3" customFormat="1" ht="11.25">
      <c r="C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3:35" s="3" customFormat="1" ht="11.25">
      <c r="C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3:35" s="3" customFormat="1" ht="11.25">
      <c r="C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3:35" s="3" customFormat="1" ht="11.25">
      <c r="C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3:35" s="3" customFormat="1" ht="11.25">
      <c r="C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3:35" s="3" customFormat="1" ht="11.25">
      <c r="C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3:35" s="3" customFormat="1" ht="11.25">
      <c r="C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3:35" s="3" customFormat="1" ht="11.25">
      <c r="C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3:35" s="3" customFormat="1" ht="11.25">
      <c r="C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3:35" s="3" customFormat="1" ht="11.25">
      <c r="C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3:35" s="3" customFormat="1" ht="11.25">
      <c r="C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3:35" s="3" customFormat="1" ht="11.25">
      <c r="C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3:35" s="3" customFormat="1" ht="11.25">
      <c r="C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3:35" s="3" customFormat="1" ht="11.25">
      <c r="C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3:35" s="3" customFormat="1" ht="11.25">
      <c r="C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3:35" s="3" customFormat="1" ht="11.25">
      <c r="C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3:35" s="3" customFormat="1" ht="11.25">
      <c r="C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3:35" s="3" customFormat="1" ht="11.25">
      <c r="C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3:35" s="3" customFormat="1" ht="11.25">
      <c r="C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3:35" s="3" customFormat="1" ht="11.25">
      <c r="C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3:35" s="3" customFormat="1" ht="11.25">
      <c r="C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3:35" s="3" customFormat="1" ht="11.25">
      <c r="C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3:35" s="3" customFormat="1" ht="11.25">
      <c r="C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3:35" s="3" customFormat="1" ht="11.25">
      <c r="C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3:35" s="3" customFormat="1" ht="11.25">
      <c r="C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3:35" s="3" customFormat="1" ht="11.25">
      <c r="C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3:35" s="3" customFormat="1" ht="11.25">
      <c r="C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3:35" s="3" customFormat="1" ht="11.25">
      <c r="C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3:35" s="3" customFormat="1" ht="11.25">
      <c r="C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3:35" s="3" customFormat="1" ht="11.25">
      <c r="C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3:35" s="3" customFormat="1" ht="11.25">
      <c r="C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3:35" s="3" customFormat="1" ht="11.25">
      <c r="C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3:35" s="3" customFormat="1" ht="11.25">
      <c r="C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3:35" s="3" customFormat="1" ht="11.25">
      <c r="C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3:35" s="3" customFormat="1" ht="11.25">
      <c r="C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3:35" s="3" customFormat="1" ht="11.25">
      <c r="C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3:35" s="3" customFormat="1" ht="11.25">
      <c r="C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3:35" s="3" customFormat="1" ht="11.25">
      <c r="C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3:35" s="3" customFormat="1" ht="11.25">
      <c r="C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3:35" s="3" customFormat="1" ht="11.25">
      <c r="C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3:35" s="3" customFormat="1" ht="11.25">
      <c r="C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3:35" s="3" customFormat="1" ht="11.25">
      <c r="C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3:35" s="3" customFormat="1" ht="11.25">
      <c r="C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3:35" s="3" customFormat="1" ht="11.25">
      <c r="C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3:35" s="3" customFormat="1" ht="11.25">
      <c r="C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3:35" s="3" customFormat="1" ht="11.25">
      <c r="C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3:35" s="3" customFormat="1" ht="11.25">
      <c r="C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3:35" s="3" customFormat="1" ht="11.25">
      <c r="C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3:35" s="3" customFormat="1" ht="11.25">
      <c r="C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3:35" s="3" customFormat="1" ht="11.25">
      <c r="C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3:35" s="3" customFormat="1" ht="11.25">
      <c r="C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3:35" s="3" customFormat="1" ht="11.25">
      <c r="C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3:35" s="3" customFormat="1" ht="11.25">
      <c r="C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3:35" s="3" customFormat="1" ht="11.25">
      <c r="C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3:35" s="3" customFormat="1" ht="11.25">
      <c r="C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3:35" s="3" customFormat="1" ht="11.25">
      <c r="C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3:35" s="3" customFormat="1" ht="11.25">
      <c r="C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3:35" s="3" customFormat="1" ht="11.25">
      <c r="C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3:35" s="3" customFormat="1" ht="11.25">
      <c r="C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3:35" s="3" customFormat="1" ht="11.25">
      <c r="C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3:35" s="3" customFormat="1" ht="11.25">
      <c r="C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3:35" s="3" customFormat="1" ht="11.25">
      <c r="C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3:35" s="3" customFormat="1" ht="11.25">
      <c r="C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3:35" s="3" customFormat="1" ht="11.25">
      <c r="C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3:35" s="3" customFormat="1" ht="11.25">
      <c r="C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3:35" s="3" customFormat="1" ht="11.25">
      <c r="C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3:35" s="3" customFormat="1" ht="11.25">
      <c r="C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3:35" s="3" customFormat="1" ht="11.25">
      <c r="C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3:35" s="3" customFormat="1" ht="11.25">
      <c r="C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3:35" s="3" customFormat="1" ht="11.25">
      <c r="C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3:35" s="3" customFormat="1" ht="11.25">
      <c r="C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3:35" s="3" customFormat="1" ht="11.25">
      <c r="C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3:35" s="3" customFormat="1" ht="11.25">
      <c r="C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3:35" s="3" customFormat="1" ht="11.25">
      <c r="C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3:35" s="3" customFormat="1" ht="11.25">
      <c r="C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3:35" s="3" customFormat="1" ht="11.25">
      <c r="C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3:35" s="3" customFormat="1" ht="11.25">
      <c r="C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3:35" s="3" customFormat="1" ht="11.25">
      <c r="C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3:35" s="3" customFormat="1" ht="11.25">
      <c r="C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3:35" s="3" customFormat="1" ht="11.25">
      <c r="C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3:35" s="3" customFormat="1" ht="11.25">
      <c r="C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3:35" s="3" customFormat="1" ht="11.25">
      <c r="C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3:35" s="3" customFormat="1" ht="11.25">
      <c r="C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3:35" s="3" customFormat="1" ht="11.25">
      <c r="C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3:35" s="3" customFormat="1" ht="11.25">
      <c r="C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3:35" s="3" customFormat="1" ht="11.25">
      <c r="C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3:35" s="3" customFormat="1" ht="11.25">
      <c r="C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3:35" s="3" customFormat="1" ht="11.25">
      <c r="C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3:35" s="3" customFormat="1" ht="11.25">
      <c r="C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3:35" s="3" customFormat="1" ht="11.25">
      <c r="C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3:35" s="3" customFormat="1" ht="11.25">
      <c r="C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3:35" s="3" customFormat="1" ht="11.25">
      <c r="C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3:35" s="3" customFormat="1" ht="11.25">
      <c r="C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3:35" s="3" customFormat="1" ht="11.25">
      <c r="C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3:35" s="3" customFormat="1" ht="11.25">
      <c r="C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3:35" s="3" customFormat="1" ht="11.25">
      <c r="C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3:35" s="3" customFormat="1" ht="11.25">
      <c r="C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3:35" s="3" customFormat="1" ht="11.25">
      <c r="C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3:35" s="3" customFormat="1" ht="11.25">
      <c r="C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3:35" s="3" customFormat="1" ht="11.25">
      <c r="C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3:35" s="3" customFormat="1" ht="11.25">
      <c r="C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3:35" s="3" customFormat="1" ht="11.25">
      <c r="C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3:35" s="3" customFormat="1" ht="11.25">
      <c r="C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3:35" s="3" customFormat="1" ht="11.25">
      <c r="C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3:35" s="3" customFormat="1" ht="11.25">
      <c r="C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3:35" s="3" customFormat="1" ht="11.25">
      <c r="C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3:35" s="3" customFormat="1" ht="11.25">
      <c r="C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3:35" s="3" customFormat="1" ht="11.25">
      <c r="C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3:35" s="3" customFormat="1" ht="11.25">
      <c r="C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3:35" s="3" customFormat="1" ht="11.25">
      <c r="C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3:35" s="3" customFormat="1" ht="11.25">
      <c r="C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3:35" s="3" customFormat="1" ht="11.25">
      <c r="C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3:35" s="3" customFormat="1" ht="11.25">
      <c r="C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3:35" s="3" customFormat="1" ht="11.25">
      <c r="C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3:35" s="3" customFormat="1" ht="11.25">
      <c r="C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3:35" s="3" customFormat="1" ht="11.25">
      <c r="C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3:35" s="3" customFormat="1" ht="11.25">
      <c r="C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3:35" s="3" customFormat="1" ht="11.25">
      <c r="C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3:35" s="3" customFormat="1" ht="11.25">
      <c r="C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3:35" s="3" customFormat="1" ht="11.25">
      <c r="C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3:35" s="3" customFormat="1" ht="11.25">
      <c r="C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3:35" s="3" customFormat="1" ht="11.25">
      <c r="C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3:35" s="3" customFormat="1" ht="11.25">
      <c r="C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3:35" s="3" customFormat="1" ht="11.25">
      <c r="C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3:35" s="3" customFormat="1" ht="11.25">
      <c r="C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3:35" s="3" customFormat="1" ht="11.25">
      <c r="C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3:35" s="3" customFormat="1" ht="11.25">
      <c r="C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3:35" s="3" customFormat="1" ht="11.25">
      <c r="C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3:35" s="3" customFormat="1" ht="11.25">
      <c r="C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3:35" s="3" customFormat="1" ht="11.25">
      <c r="C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3:35" s="3" customFormat="1" ht="11.25">
      <c r="C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3:35" s="3" customFormat="1" ht="11.25">
      <c r="C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3:35" s="3" customFormat="1" ht="11.25">
      <c r="C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3:35" s="3" customFormat="1" ht="11.25">
      <c r="C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3:35" s="3" customFormat="1" ht="11.25">
      <c r="C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3:35" s="3" customFormat="1" ht="11.25">
      <c r="C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3:35" s="3" customFormat="1" ht="11.25">
      <c r="C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3:35" s="3" customFormat="1" ht="11.25">
      <c r="C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3:35" s="3" customFormat="1" ht="11.25">
      <c r="C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3:35" s="3" customFormat="1" ht="11.25">
      <c r="C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3:35" s="3" customFormat="1" ht="11.25">
      <c r="C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3:35" s="3" customFormat="1" ht="11.25">
      <c r="C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3:35" s="3" customFormat="1" ht="11.25">
      <c r="C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3:35" s="3" customFormat="1" ht="11.25">
      <c r="C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3:35" s="3" customFormat="1" ht="11.25">
      <c r="C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3:35" s="3" customFormat="1" ht="11.25">
      <c r="C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3:35" s="3" customFormat="1" ht="11.25">
      <c r="C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3:35" s="3" customFormat="1" ht="11.25">
      <c r="C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3:35" s="3" customFormat="1" ht="11.25">
      <c r="C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3:35" s="3" customFormat="1" ht="11.25">
      <c r="C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3:35" s="3" customFormat="1" ht="11.25">
      <c r="C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3:35" s="3" customFormat="1" ht="11.25">
      <c r="C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3:35" s="3" customFormat="1" ht="11.25">
      <c r="C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3:35" s="3" customFormat="1" ht="11.25">
      <c r="C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3:35" s="3" customFormat="1" ht="11.25">
      <c r="C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3:35" s="3" customFormat="1" ht="11.25">
      <c r="C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3:35" s="3" customFormat="1" ht="11.25">
      <c r="C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3:35" s="3" customFormat="1" ht="11.25">
      <c r="C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3:35" s="3" customFormat="1" ht="11.25">
      <c r="C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3:35" s="3" customFormat="1" ht="11.25">
      <c r="C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3:35" s="3" customFormat="1" ht="11.25">
      <c r="C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3:35" s="3" customFormat="1" ht="11.25">
      <c r="C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3:35" s="3" customFormat="1" ht="11.25">
      <c r="C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3:35" s="3" customFormat="1" ht="11.25">
      <c r="C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3:35" s="3" customFormat="1" ht="11.25">
      <c r="C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3:35" s="3" customFormat="1" ht="11.25">
      <c r="C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3:35" s="3" customFormat="1" ht="11.25">
      <c r="C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3:35" s="3" customFormat="1" ht="11.25">
      <c r="C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3:35" s="3" customFormat="1" ht="11.25">
      <c r="C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3:35" s="3" customFormat="1" ht="11.25">
      <c r="C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3:35" s="3" customFormat="1" ht="11.25">
      <c r="C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3:35" s="3" customFormat="1" ht="11.25">
      <c r="C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3:35" s="3" customFormat="1" ht="11.25">
      <c r="C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3:35" s="3" customFormat="1" ht="11.25">
      <c r="C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3:35" s="3" customFormat="1" ht="11.25">
      <c r="C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3:35" s="3" customFormat="1" ht="11.25">
      <c r="C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3:35" s="3" customFormat="1" ht="11.25">
      <c r="C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3:35" s="3" customFormat="1" ht="11.25">
      <c r="C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3:35" s="3" customFormat="1" ht="11.25">
      <c r="C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3:35" s="3" customFormat="1" ht="11.25">
      <c r="C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3:35" s="3" customFormat="1" ht="11.25">
      <c r="C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3:35" s="3" customFormat="1" ht="11.25">
      <c r="C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3:35" s="3" customFormat="1" ht="11.25">
      <c r="C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3:35" s="3" customFormat="1" ht="11.25">
      <c r="C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3:35" s="3" customFormat="1" ht="11.25">
      <c r="C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3:35" s="3" customFormat="1" ht="11.25">
      <c r="C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3:35" s="3" customFormat="1" ht="11.25">
      <c r="C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3:35" s="3" customFormat="1" ht="11.25">
      <c r="C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3:35" s="3" customFormat="1" ht="11.25">
      <c r="C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3:35" s="3" customFormat="1" ht="11.25">
      <c r="C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3:35" s="3" customFormat="1" ht="11.25">
      <c r="C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3:35" s="3" customFormat="1" ht="11.25">
      <c r="C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3:35" s="3" customFormat="1" ht="11.25">
      <c r="C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3:35" s="3" customFormat="1" ht="11.25">
      <c r="C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3:35" s="3" customFormat="1" ht="11.25">
      <c r="C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3:35" s="3" customFormat="1" ht="11.25">
      <c r="C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3:35" s="3" customFormat="1" ht="11.25">
      <c r="C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3:35" s="3" customFormat="1" ht="11.25">
      <c r="C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3:35" s="3" customFormat="1" ht="11.25">
      <c r="C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3:35" s="3" customFormat="1" ht="11.25">
      <c r="C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3:35" s="3" customFormat="1" ht="11.25">
      <c r="C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3:35" s="3" customFormat="1" ht="11.25">
      <c r="C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3:35" s="3" customFormat="1" ht="11.25">
      <c r="C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3:35" s="3" customFormat="1" ht="11.25">
      <c r="C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3:35" s="3" customFormat="1" ht="11.25">
      <c r="C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3:35" s="3" customFormat="1" ht="11.25">
      <c r="C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3:35" s="3" customFormat="1" ht="11.25">
      <c r="C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3:35" s="3" customFormat="1" ht="11.25">
      <c r="C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3:35" s="3" customFormat="1" ht="11.25">
      <c r="C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3:35" s="3" customFormat="1" ht="11.25">
      <c r="C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3:35" s="3" customFormat="1" ht="11.25">
      <c r="C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3:35" s="3" customFormat="1" ht="11.25">
      <c r="C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3:35" s="3" customFormat="1" ht="11.25">
      <c r="C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3:35" s="3" customFormat="1" ht="11.25">
      <c r="C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3:35" s="3" customFormat="1" ht="11.25">
      <c r="C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3:35" s="3" customFormat="1" ht="11.25">
      <c r="C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3:35" s="3" customFormat="1" ht="11.25">
      <c r="C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3:35" s="3" customFormat="1" ht="11.25">
      <c r="C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3:35" s="3" customFormat="1" ht="11.25">
      <c r="C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3:35" s="3" customFormat="1" ht="11.25">
      <c r="C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3:35" s="3" customFormat="1" ht="11.25">
      <c r="C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3:35" s="3" customFormat="1" ht="11.25">
      <c r="C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3:35" s="3" customFormat="1" ht="11.25">
      <c r="C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3:35" s="3" customFormat="1" ht="11.25">
      <c r="C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3:35" s="3" customFormat="1" ht="11.25">
      <c r="C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3:35" s="3" customFormat="1" ht="11.25">
      <c r="C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3:35" s="3" customFormat="1" ht="11.25">
      <c r="C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3:35" s="3" customFormat="1" ht="11.25">
      <c r="C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3:35" s="3" customFormat="1" ht="11.25">
      <c r="C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3:35" s="3" customFormat="1" ht="11.25">
      <c r="C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3:35" s="3" customFormat="1" ht="11.25">
      <c r="C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3:35" s="3" customFormat="1" ht="11.25">
      <c r="C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3:35" s="3" customFormat="1" ht="11.25">
      <c r="C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3:35" s="3" customFormat="1" ht="11.25">
      <c r="C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3:35" s="3" customFormat="1" ht="11.25">
      <c r="C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3:35" s="3" customFormat="1" ht="11.25">
      <c r="C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3:35" s="3" customFormat="1" ht="11.25">
      <c r="C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3:35" s="3" customFormat="1" ht="11.25">
      <c r="C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3:35" s="3" customFormat="1" ht="11.25">
      <c r="C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3:35" s="3" customFormat="1" ht="11.25">
      <c r="C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3:35" s="3" customFormat="1" ht="11.25">
      <c r="C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3:35" s="3" customFormat="1" ht="11.25">
      <c r="C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3:35" s="3" customFormat="1" ht="11.25">
      <c r="C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3:35" s="3" customFormat="1" ht="11.25">
      <c r="C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3:35" s="3" customFormat="1" ht="11.25">
      <c r="C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3:35" s="3" customFormat="1" ht="11.25">
      <c r="C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3:35" s="3" customFormat="1" ht="11.25">
      <c r="C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3:35" s="3" customFormat="1" ht="11.25">
      <c r="C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3:35" s="3" customFormat="1" ht="11.25">
      <c r="C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3:35" s="3" customFormat="1" ht="11.25">
      <c r="C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3:35" s="3" customFormat="1" ht="11.25">
      <c r="C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3:35" s="3" customFormat="1" ht="11.25">
      <c r="C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3:35" s="3" customFormat="1" ht="11.25">
      <c r="C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3:35" s="3" customFormat="1" ht="11.25">
      <c r="C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3:35" s="3" customFormat="1" ht="11.25">
      <c r="C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3:35" s="3" customFormat="1" ht="11.25">
      <c r="C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3:35" s="3" customFormat="1" ht="11.25">
      <c r="C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3:35" s="3" customFormat="1" ht="11.25">
      <c r="C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3:35" s="3" customFormat="1" ht="11.25">
      <c r="C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3:35" s="3" customFormat="1" ht="11.25">
      <c r="C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3:35" s="3" customFormat="1" ht="11.25">
      <c r="C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3:35" s="3" customFormat="1" ht="11.25">
      <c r="C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3:35" s="3" customFormat="1" ht="11.25">
      <c r="C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3:35" s="3" customFormat="1" ht="11.25">
      <c r="C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3:35" s="3" customFormat="1" ht="11.25">
      <c r="C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3:35" s="3" customFormat="1" ht="11.25">
      <c r="C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3:35" s="3" customFormat="1" ht="11.25">
      <c r="C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3:35" s="3" customFormat="1" ht="11.25">
      <c r="C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3:35" s="3" customFormat="1" ht="11.25">
      <c r="C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3:35" s="3" customFormat="1" ht="11.25">
      <c r="C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3:35" s="3" customFormat="1" ht="11.25">
      <c r="C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3:35" s="3" customFormat="1" ht="11.25">
      <c r="C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3:35" s="3" customFormat="1" ht="11.25">
      <c r="C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3:35" s="3" customFormat="1" ht="11.25">
      <c r="C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3:35" s="3" customFormat="1" ht="11.25">
      <c r="C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3:35" s="3" customFormat="1" ht="11.25">
      <c r="C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3:35" s="3" customFormat="1" ht="11.25">
      <c r="C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3:35" s="3" customFormat="1" ht="11.25">
      <c r="C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3:35" s="3" customFormat="1" ht="11.25">
      <c r="C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3:35" s="3" customFormat="1" ht="11.25">
      <c r="C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3:35" s="3" customFormat="1" ht="11.25">
      <c r="C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3:35" s="3" customFormat="1" ht="11.25">
      <c r="C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3:35" s="3" customFormat="1" ht="11.25">
      <c r="C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3:35" s="3" customFormat="1" ht="11.25">
      <c r="C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3:35" s="3" customFormat="1" ht="11.25">
      <c r="C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3:35" s="3" customFormat="1" ht="11.25">
      <c r="C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3:35" s="3" customFormat="1" ht="11.25">
      <c r="C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3:35" s="3" customFormat="1" ht="11.25">
      <c r="C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3:35" s="3" customFormat="1" ht="11.25">
      <c r="C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3:35" s="3" customFormat="1" ht="11.25">
      <c r="C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3:35" s="3" customFormat="1" ht="11.25">
      <c r="C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3:35" s="3" customFormat="1" ht="11.25">
      <c r="C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3:35" s="3" customFormat="1" ht="11.25">
      <c r="C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3:35" s="3" customFormat="1" ht="11.25">
      <c r="C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3:35" s="3" customFormat="1" ht="11.25">
      <c r="C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3:35" s="3" customFormat="1" ht="11.25">
      <c r="C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3:35" s="3" customFormat="1" ht="11.25">
      <c r="C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3:35" s="3" customFormat="1" ht="11.25">
      <c r="C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3:35" s="3" customFormat="1" ht="11.25">
      <c r="C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3:35" s="3" customFormat="1" ht="11.25">
      <c r="C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3:35" s="3" customFormat="1" ht="11.25">
      <c r="C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3:35" s="3" customFormat="1" ht="11.25">
      <c r="C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3:35" s="3" customFormat="1" ht="11.25">
      <c r="C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3:35" s="3" customFormat="1" ht="11.25">
      <c r="C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3:35" s="3" customFormat="1" ht="11.25">
      <c r="C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3:35" s="3" customFormat="1" ht="11.25">
      <c r="C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3:35" s="3" customFormat="1" ht="11.25">
      <c r="C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3:35" s="3" customFormat="1" ht="11.25">
      <c r="C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3:35" s="3" customFormat="1" ht="11.25">
      <c r="C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3:35" s="3" customFormat="1" ht="11.25">
      <c r="C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3:35" s="3" customFormat="1" ht="11.25">
      <c r="C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3:35" s="3" customFormat="1" ht="11.25">
      <c r="C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3:35" s="3" customFormat="1" ht="11.25">
      <c r="C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3:35" s="3" customFormat="1" ht="11.25">
      <c r="C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3:35" s="3" customFormat="1" ht="11.25">
      <c r="C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3:35" s="3" customFormat="1" ht="11.25">
      <c r="C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3:35" s="3" customFormat="1" ht="11.25">
      <c r="C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3:35" s="3" customFormat="1" ht="11.25">
      <c r="C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3:35" s="3" customFormat="1" ht="11.25">
      <c r="C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3:35" s="3" customFormat="1" ht="11.25">
      <c r="C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3:35" s="3" customFormat="1" ht="11.25">
      <c r="C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3:35" s="3" customFormat="1" ht="11.25">
      <c r="C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3:35" s="3" customFormat="1" ht="11.25">
      <c r="C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3:35" s="3" customFormat="1" ht="11.25">
      <c r="C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3:35" s="3" customFormat="1" ht="11.25">
      <c r="C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3:35" s="3" customFormat="1" ht="11.25">
      <c r="C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3:35" s="3" customFormat="1" ht="11.25">
      <c r="C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3:35" s="3" customFormat="1" ht="11.25">
      <c r="C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3:35" s="3" customFormat="1" ht="11.25">
      <c r="C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3:35" s="3" customFormat="1" ht="11.25">
      <c r="C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3:35" s="3" customFormat="1" ht="11.25">
      <c r="C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3:35" s="3" customFormat="1" ht="11.25">
      <c r="C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3:35" s="3" customFormat="1" ht="11.25">
      <c r="C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3:35" s="3" customFormat="1" ht="11.25">
      <c r="C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3:35" s="3" customFormat="1" ht="11.25">
      <c r="C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3:35" s="3" customFormat="1" ht="11.25">
      <c r="C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3:35" s="3" customFormat="1" ht="11.25">
      <c r="C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3:35" s="3" customFormat="1" ht="11.25">
      <c r="C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3:35" s="3" customFormat="1" ht="11.25">
      <c r="C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3:35" s="3" customFormat="1" ht="11.25">
      <c r="C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3:35" s="3" customFormat="1" ht="11.25">
      <c r="C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3:35" s="3" customFormat="1" ht="11.25">
      <c r="C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3:35" s="3" customFormat="1" ht="11.25">
      <c r="C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3:35" s="3" customFormat="1" ht="11.25">
      <c r="C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3:35" s="3" customFormat="1" ht="11.25">
      <c r="C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3:35" s="3" customFormat="1" ht="11.25">
      <c r="C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3:35" s="3" customFormat="1" ht="11.25">
      <c r="C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3:35" s="3" customFormat="1" ht="11.25">
      <c r="C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3:35" s="3" customFormat="1" ht="11.25">
      <c r="C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3:35" s="3" customFormat="1" ht="11.25">
      <c r="C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3:35" s="3" customFormat="1" ht="11.25">
      <c r="C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3:35" s="3" customFormat="1" ht="11.25">
      <c r="C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3:35" s="3" customFormat="1" ht="11.25">
      <c r="C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3:35" s="3" customFormat="1" ht="11.25">
      <c r="C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3:35" s="3" customFormat="1" ht="11.25">
      <c r="C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3:35" s="3" customFormat="1" ht="11.25">
      <c r="C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3:35" s="3" customFormat="1" ht="11.25">
      <c r="C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3:35" s="3" customFormat="1" ht="11.25">
      <c r="C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3:35" s="3" customFormat="1" ht="11.25">
      <c r="C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3:35" s="3" customFormat="1" ht="11.25">
      <c r="C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3:35" s="3" customFormat="1" ht="11.25">
      <c r="C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3:35" s="3" customFormat="1" ht="11.25">
      <c r="C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3:35" s="3" customFormat="1" ht="11.25">
      <c r="C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3:35" s="3" customFormat="1" ht="11.25">
      <c r="C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3:35" s="3" customFormat="1" ht="11.25">
      <c r="C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3:35" s="3" customFormat="1" ht="11.25">
      <c r="C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3:35" s="3" customFormat="1" ht="11.25">
      <c r="C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3:35" s="3" customFormat="1" ht="11.25">
      <c r="C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3:35" s="3" customFormat="1" ht="11.25">
      <c r="C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3:35" s="3" customFormat="1" ht="11.25">
      <c r="C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3:35" s="3" customFormat="1" ht="11.25">
      <c r="C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3:35" s="3" customFormat="1" ht="11.25">
      <c r="C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3:35" s="3" customFormat="1" ht="11.25">
      <c r="C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3:35" s="3" customFormat="1" ht="11.25">
      <c r="C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3:35" s="3" customFormat="1" ht="11.25">
      <c r="C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3:35" s="3" customFormat="1" ht="11.25">
      <c r="C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3:35" s="3" customFormat="1" ht="11.25">
      <c r="C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3:35" s="3" customFormat="1" ht="11.25">
      <c r="C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3:35" s="3" customFormat="1" ht="11.25">
      <c r="C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3:35" s="3" customFormat="1" ht="11.25">
      <c r="C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3:35" s="3" customFormat="1" ht="11.25">
      <c r="C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3:35" s="3" customFormat="1" ht="11.25">
      <c r="C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3:35" s="3" customFormat="1" ht="11.25">
      <c r="C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3:35" s="3" customFormat="1" ht="11.25">
      <c r="C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3:35" s="3" customFormat="1" ht="11.25">
      <c r="C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3:35" s="3" customFormat="1" ht="11.25">
      <c r="C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3:35" s="3" customFormat="1" ht="11.25">
      <c r="C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3:35" s="3" customFormat="1" ht="11.25">
      <c r="C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3:35" s="3" customFormat="1" ht="11.25">
      <c r="C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3:35" s="3" customFormat="1" ht="11.25">
      <c r="C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3:35" s="3" customFormat="1" ht="11.25">
      <c r="C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3:35" s="3" customFormat="1" ht="11.25">
      <c r="C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3:35" s="3" customFormat="1" ht="11.25">
      <c r="C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3:35" s="3" customFormat="1" ht="11.25">
      <c r="C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3:35" s="3" customFormat="1" ht="11.25">
      <c r="C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3:35" s="3" customFormat="1" ht="11.25">
      <c r="C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3:35" s="3" customFormat="1" ht="11.25">
      <c r="C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3:35" s="3" customFormat="1" ht="11.25">
      <c r="C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3:35" s="3" customFormat="1" ht="11.25">
      <c r="C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3:35" s="3" customFormat="1" ht="11.25">
      <c r="C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3:35" s="3" customFormat="1" ht="11.25">
      <c r="C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3:35" s="3" customFormat="1" ht="11.25">
      <c r="C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3:35" s="3" customFormat="1" ht="11.25">
      <c r="C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3:35" s="3" customFormat="1" ht="11.25">
      <c r="C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3:35" s="3" customFormat="1" ht="11.25">
      <c r="C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3:35" s="3" customFormat="1" ht="11.25">
      <c r="C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3:35" s="3" customFormat="1" ht="11.25">
      <c r="C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3:35" s="3" customFormat="1" ht="11.25">
      <c r="C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3:35" s="3" customFormat="1" ht="11.25">
      <c r="C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3:35" s="3" customFormat="1" ht="11.25">
      <c r="C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3:35" s="3" customFormat="1" ht="11.25">
      <c r="C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3:35" s="3" customFormat="1" ht="11.25">
      <c r="C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3:35" s="3" customFormat="1" ht="11.25">
      <c r="C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3:35" s="3" customFormat="1" ht="11.25">
      <c r="C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3:35" s="3" customFormat="1" ht="11.25">
      <c r="C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3:35" s="3" customFormat="1" ht="11.25">
      <c r="C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3:35" s="3" customFormat="1" ht="11.25">
      <c r="C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3:35" s="3" customFormat="1" ht="11.25">
      <c r="C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3:35" s="3" customFormat="1" ht="11.25">
      <c r="C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3:35" s="3" customFormat="1" ht="11.25">
      <c r="C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3:35" s="3" customFormat="1" ht="11.25">
      <c r="C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3:35" s="3" customFormat="1" ht="11.25">
      <c r="C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3:35" s="3" customFormat="1" ht="11.25">
      <c r="C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3:35" s="3" customFormat="1" ht="11.25">
      <c r="C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3:35" s="3" customFormat="1" ht="11.25">
      <c r="C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3:35" s="3" customFormat="1" ht="11.25">
      <c r="C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3:35" s="3" customFormat="1" ht="11.25">
      <c r="C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3:35" s="3" customFormat="1" ht="11.25">
      <c r="C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3:35" s="3" customFormat="1" ht="11.25">
      <c r="C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3:35" s="3" customFormat="1" ht="11.25">
      <c r="C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3:35" s="3" customFormat="1" ht="11.25">
      <c r="C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3:35" s="3" customFormat="1" ht="11.25">
      <c r="C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3:35" s="3" customFormat="1" ht="11.25">
      <c r="C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3:35" s="3" customFormat="1" ht="11.25">
      <c r="C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3:35" s="3" customFormat="1" ht="11.25">
      <c r="C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3:35" s="3" customFormat="1" ht="11.25">
      <c r="C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3:35" s="3" customFormat="1" ht="11.25">
      <c r="C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3:35" s="3" customFormat="1" ht="11.25">
      <c r="C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3:35" s="3" customFormat="1" ht="11.25">
      <c r="C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3:35" s="3" customFormat="1" ht="11.25">
      <c r="C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3:35" s="3" customFormat="1" ht="11.25">
      <c r="C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3:35" s="3" customFormat="1" ht="11.25">
      <c r="C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3:35" s="3" customFormat="1" ht="11.25">
      <c r="C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3:35" s="3" customFormat="1" ht="11.25">
      <c r="C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3:35" s="3" customFormat="1" ht="11.25">
      <c r="C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3:35" s="3" customFormat="1" ht="11.25">
      <c r="C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3:35" s="3" customFormat="1" ht="11.25">
      <c r="C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3:35" s="3" customFormat="1" ht="11.25">
      <c r="C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3:35" s="3" customFormat="1" ht="11.25">
      <c r="C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3:35" s="3" customFormat="1" ht="11.25">
      <c r="C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3:35" s="3" customFormat="1" ht="11.25">
      <c r="C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3:35" s="3" customFormat="1" ht="11.25">
      <c r="C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3:35" s="3" customFormat="1" ht="11.25">
      <c r="C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3:35" s="3" customFormat="1" ht="11.25">
      <c r="C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3:35" s="3" customFormat="1" ht="11.25">
      <c r="C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3:35" s="3" customFormat="1" ht="11.25">
      <c r="C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3:35" s="3" customFormat="1" ht="11.25">
      <c r="C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3:35" s="3" customFormat="1" ht="11.25">
      <c r="C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3:35" s="3" customFormat="1" ht="11.25">
      <c r="C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3:35" s="3" customFormat="1" ht="11.25">
      <c r="C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3:35" s="3" customFormat="1" ht="11.25">
      <c r="C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3:35" s="3" customFormat="1" ht="11.25">
      <c r="C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3:35" s="3" customFormat="1" ht="11.25">
      <c r="C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3:35" s="3" customFormat="1" ht="11.25">
      <c r="C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3:35" s="3" customFormat="1" ht="11.25">
      <c r="C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3:35" s="3" customFormat="1" ht="11.25">
      <c r="C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3:35" s="3" customFormat="1" ht="11.25">
      <c r="C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3:35" s="3" customFormat="1" ht="11.25">
      <c r="C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3:35" s="3" customFormat="1" ht="11.25">
      <c r="C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3:35" s="3" customFormat="1" ht="11.25">
      <c r="C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3:35" s="3" customFormat="1" ht="11.25">
      <c r="C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3:35" s="3" customFormat="1" ht="11.25">
      <c r="C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3:35" s="3" customFormat="1" ht="11.25">
      <c r="C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3:35" s="3" customFormat="1" ht="11.25">
      <c r="C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3:35" s="3" customFormat="1" ht="11.25">
      <c r="C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3:35" s="3" customFormat="1" ht="11.25">
      <c r="C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3:35" s="3" customFormat="1" ht="11.25">
      <c r="C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3:35" s="3" customFormat="1" ht="11.25">
      <c r="C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3:35" s="3" customFormat="1" ht="11.25">
      <c r="C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3:35" s="3" customFormat="1" ht="11.25">
      <c r="C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3:35" s="3" customFormat="1" ht="11.25">
      <c r="C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3:35" s="3" customFormat="1" ht="11.25">
      <c r="C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3:35" s="3" customFormat="1" ht="11.25">
      <c r="C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3:35" s="3" customFormat="1" ht="11.25">
      <c r="C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3:35" s="3" customFormat="1" ht="11.25">
      <c r="C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3:35" s="3" customFormat="1" ht="11.25">
      <c r="C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3:35" s="3" customFormat="1" ht="11.25">
      <c r="C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3:35" s="3" customFormat="1" ht="11.25">
      <c r="C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3:35" s="3" customFormat="1" ht="11.25">
      <c r="C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3:35" s="3" customFormat="1" ht="11.25">
      <c r="C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3:35" s="3" customFormat="1" ht="11.25">
      <c r="C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3:35" s="3" customFormat="1" ht="11.25">
      <c r="C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3:35" s="3" customFormat="1" ht="11.25">
      <c r="C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3:35" s="3" customFormat="1" ht="11.25">
      <c r="C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3:35" s="3" customFormat="1" ht="11.25">
      <c r="C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3:35" s="3" customFormat="1" ht="11.25">
      <c r="C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3:35" s="3" customFormat="1" ht="11.25">
      <c r="C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3:35" s="3" customFormat="1" ht="11.25">
      <c r="C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3:35" s="3" customFormat="1" ht="11.25">
      <c r="C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3:35" s="3" customFormat="1" ht="11.25">
      <c r="C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3:35" s="3" customFormat="1" ht="11.25">
      <c r="C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3:35" s="3" customFormat="1" ht="11.25">
      <c r="C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3:35" s="3" customFormat="1" ht="11.25">
      <c r="C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3:35" s="3" customFormat="1" ht="11.25">
      <c r="C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3:35" s="3" customFormat="1" ht="11.25">
      <c r="C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3:35" s="3" customFormat="1" ht="11.25">
      <c r="C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3:35" s="3" customFormat="1" ht="11.25">
      <c r="C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3:35" s="3" customFormat="1" ht="11.25">
      <c r="C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3:35" s="3" customFormat="1" ht="11.25">
      <c r="C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3:35" s="3" customFormat="1" ht="11.25">
      <c r="C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3:35" s="3" customFormat="1" ht="11.25">
      <c r="C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3:35" s="3" customFormat="1" ht="11.25">
      <c r="C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3:35" s="3" customFormat="1" ht="11.25">
      <c r="C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3:35" s="3" customFormat="1" ht="11.25">
      <c r="C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3:35" s="3" customFormat="1" ht="11.25">
      <c r="C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3:35" s="3" customFormat="1" ht="11.25">
      <c r="C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3:35" s="3" customFormat="1" ht="11.25">
      <c r="C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3:35" s="3" customFormat="1" ht="11.25">
      <c r="C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3:35" s="3" customFormat="1" ht="11.25">
      <c r="C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3:35" s="3" customFormat="1" ht="11.25">
      <c r="C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3:35" s="3" customFormat="1" ht="11.25">
      <c r="C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3:35" s="3" customFormat="1" ht="11.25">
      <c r="C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3:35" s="3" customFormat="1" ht="11.25">
      <c r="C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3:35" s="3" customFormat="1" ht="11.25">
      <c r="C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3:35" s="3" customFormat="1" ht="11.25">
      <c r="C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3:35" s="3" customFormat="1" ht="11.25">
      <c r="C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3:35" s="3" customFormat="1" ht="11.25">
      <c r="C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3:35" s="3" customFormat="1" ht="11.25">
      <c r="C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3:35" s="3" customFormat="1" ht="11.25">
      <c r="C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3:35" s="3" customFormat="1" ht="11.25">
      <c r="C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3:35" s="3" customFormat="1" ht="11.25">
      <c r="C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3:35" s="3" customFormat="1" ht="11.25">
      <c r="C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3:35" s="3" customFormat="1" ht="11.25">
      <c r="C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3:35" s="3" customFormat="1" ht="11.25">
      <c r="C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3:35" s="3" customFormat="1" ht="11.25">
      <c r="C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3:35" s="3" customFormat="1" ht="11.25">
      <c r="C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3:35" s="3" customFormat="1" ht="11.25">
      <c r="C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3:35" s="3" customFormat="1" ht="11.25">
      <c r="C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3:35" s="3" customFormat="1" ht="11.25">
      <c r="C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3:35" s="3" customFormat="1" ht="11.25">
      <c r="C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3:35" s="3" customFormat="1" ht="11.25">
      <c r="C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3:35" s="3" customFormat="1" ht="11.25">
      <c r="C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3:35" s="3" customFormat="1" ht="11.25">
      <c r="C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3:35" s="3" customFormat="1" ht="11.25">
      <c r="C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3:35" s="3" customFormat="1" ht="11.25">
      <c r="C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3:35" s="3" customFormat="1" ht="11.25">
      <c r="C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3:35" s="3" customFormat="1" ht="11.25">
      <c r="C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3:35" s="3" customFormat="1" ht="11.25">
      <c r="C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3:35" s="3" customFormat="1" ht="11.25">
      <c r="C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3:35" s="3" customFormat="1" ht="11.25">
      <c r="C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3:35" s="3" customFormat="1" ht="11.25">
      <c r="C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3:35" s="3" customFormat="1" ht="11.25">
      <c r="C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3:35" s="3" customFormat="1" ht="11.25">
      <c r="C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3:35" s="3" customFormat="1" ht="11.25">
      <c r="C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3:35" s="3" customFormat="1" ht="11.25">
      <c r="C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3:35" s="3" customFormat="1" ht="11.25">
      <c r="C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3:35" s="3" customFormat="1" ht="11.25">
      <c r="C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3:35" s="3" customFormat="1" ht="11.25">
      <c r="C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3:35" s="3" customFormat="1" ht="11.25">
      <c r="C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3:35" s="3" customFormat="1" ht="11.25">
      <c r="C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3:35" s="3" customFormat="1" ht="11.25">
      <c r="C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3:35" s="3" customFormat="1" ht="11.25">
      <c r="C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3:35" s="3" customFormat="1" ht="11.25">
      <c r="C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3:35" s="3" customFormat="1" ht="11.25">
      <c r="C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3:35" s="3" customFormat="1" ht="11.25">
      <c r="C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3:35" s="3" customFormat="1" ht="11.25">
      <c r="C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3:35" s="3" customFormat="1" ht="11.25">
      <c r="C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3:35" s="3" customFormat="1" ht="11.25">
      <c r="C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3:35" s="3" customFormat="1" ht="11.25">
      <c r="C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3:35" s="3" customFormat="1" ht="11.25">
      <c r="C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3:35" s="3" customFormat="1" ht="11.25">
      <c r="C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3:35" s="3" customFormat="1" ht="11.25">
      <c r="C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3:35" s="3" customFormat="1" ht="11.25">
      <c r="C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3:35" s="3" customFormat="1" ht="11.25">
      <c r="C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3:35" s="3" customFormat="1" ht="11.25">
      <c r="C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3:35" s="3" customFormat="1" ht="11.25">
      <c r="C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3:35" s="3" customFormat="1" ht="11.25">
      <c r="C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3:35" s="3" customFormat="1" ht="11.25">
      <c r="C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3:35" s="3" customFormat="1" ht="11.25">
      <c r="C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3:35" s="3" customFormat="1" ht="11.25">
      <c r="C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3:35" s="3" customFormat="1" ht="11.25">
      <c r="C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3:35" s="3" customFormat="1" ht="11.25">
      <c r="C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3:35" s="3" customFormat="1" ht="11.25">
      <c r="C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3:35" s="3" customFormat="1" ht="11.25">
      <c r="C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3:35" s="3" customFormat="1" ht="11.25">
      <c r="C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3:35" s="3" customFormat="1" ht="11.25">
      <c r="C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3:35" s="3" customFormat="1" ht="11.25">
      <c r="C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3:35" s="3" customFormat="1" ht="11.25">
      <c r="C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3:35" s="3" customFormat="1" ht="11.25">
      <c r="C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3:35" s="3" customFormat="1" ht="11.25">
      <c r="C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3:35" s="3" customFormat="1" ht="11.25">
      <c r="C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3:35" s="3" customFormat="1" ht="11.25">
      <c r="C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3:35" s="3" customFormat="1" ht="11.25">
      <c r="C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3:35" s="3" customFormat="1" ht="11.25">
      <c r="C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3:35" s="3" customFormat="1" ht="11.25">
      <c r="C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3:35" s="3" customFormat="1" ht="11.25">
      <c r="C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3:35" s="3" customFormat="1" ht="11.25">
      <c r="C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3:35" s="3" customFormat="1" ht="11.25">
      <c r="C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3:35" s="3" customFormat="1" ht="11.25">
      <c r="C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3:35" s="3" customFormat="1" ht="11.25">
      <c r="C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3:35" s="3" customFormat="1" ht="11.25">
      <c r="C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3:35" s="3" customFormat="1" ht="11.25">
      <c r="C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3:35" s="3" customFormat="1" ht="11.25">
      <c r="C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3:35" s="3" customFormat="1" ht="11.25">
      <c r="C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3:35" s="3" customFormat="1" ht="11.25">
      <c r="C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3:35" s="3" customFormat="1" ht="11.25">
      <c r="C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3:35" s="3" customFormat="1" ht="11.25">
      <c r="C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3:35" s="3" customFormat="1" ht="11.25">
      <c r="C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3:35" s="3" customFormat="1" ht="11.25">
      <c r="C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3:35" s="3" customFormat="1" ht="11.25">
      <c r="C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3:35" s="3" customFormat="1" ht="11.25">
      <c r="C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3:35" s="3" customFormat="1" ht="11.25">
      <c r="C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3:35" s="3" customFormat="1" ht="11.25">
      <c r="C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3:35" s="3" customFormat="1" ht="11.25">
      <c r="C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3:35" s="3" customFormat="1" ht="11.25">
      <c r="C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3:35" s="3" customFormat="1" ht="11.25">
      <c r="C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3:35" s="3" customFormat="1" ht="11.25">
      <c r="C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3:35" s="3" customFormat="1" ht="11.25">
      <c r="C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3:35" s="3" customFormat="1" ht="11.25">
      <c r="C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3:35" s="3" customFormat="1" ht="11.25">
      <c r="C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3:35" s="3" customFormat="1" ht="11.25">
      <c r="C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3:35" s="3" customFormat="1" ht="11.25">
      <c r="C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3:35" s="3" customFormat="1" ht="11.25">
      <c r="C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3:35" s="3" customFormat="1" ht="11.25">
      <c r="C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3:35" s="3" customFormat="1" ht="11.25">
      <c r="C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3:35" s="3" customFormat="1" ht="11.25">
      <c r="C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3:35" s="3" customFormat="1" ht="11.25">
      <c r="C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3:35" s="3" customFormat="1" ht="11.25">
      <c r="C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3:35" s="3" customFormat="1" ht="11.25">
      <c r="C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3:35" s="3" customFormat="1" ht="11.25">
      <c r="C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3:35" s="3" customFormat="1" ht="11.25">
      <c r="C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3:35" s="3" customFormat="1" ht="11.25">
      <c r="C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3:35" s="3" customFormat="1" ht="11.25">
      <c r="C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3:35" s="3" customFormat="1" ht="11.25">
      <c r="C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3:35" s="3" customFormat="1" ht="11.25">
      <c r="C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3:35" s="3" customFormat="1" ht="11.25">
      <c r="C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3:35" s="3" customFormat="1" ht="11.25">
      <c r="C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3:35" s="3" customFormat="1" ht="11.25">
      <c r="C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3:35" s="3" customFormat="1" ht="11.25">
      <c r="C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3:35" s="3" customFormat="1" ht="11.25">
      <c r="C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3:35" s="3" customFormat="1" ht="11.25">
      <c r="C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3:35" s="3" customFormat="1" ht="11.25">
      <c r="C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3:35" s="3" customFormat="1" ht="11.25">
      <c r="C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3:35" s="3" customFormat="1" ht="11.25">
      <c r="C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3:35" s="3" customFormat="1" ht="11.25">
      <c r="C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3:35" s="3" customFormat="1" ht="11.25">
      <c r="C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3:35" s="3" customFormat="1" ht="11.25">
      <c r="C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3:35" s="3" customFormat="1" ht="11.25">
      <c r="C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3:35" s="3" customFormat="1" ht="11.25">
      <c r="C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3:35" s="3" customFormat="1" ht="11.25">
      <c r="C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3:35" s="3" customFormat="1" ht="11.25">
      <c r="C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3:35" s="3" customFormat="1" ht="11.25">
      <c r="C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3:35" s="3" customFormat="1" ht="11.25">
      <c r="C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3:35" s="3" customFormat="1" ht="11.25">
      <c r="C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3:35" s="3" customFormat="1" ht="11.25">
      <c r="C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3:35" s="3" customFormat="1" ht="11.25">
      <c r="C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3:35" s="3" customFormat="1" ht="11.25">
      <c r="C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3:35" s="3" customFormat="1" ht="11.25">
      <c r="C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3:35" s="3" customFormat="1" ht="11.25">
      <c r="C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3:35" s="3" customFormat="1" ht="11.25">
      <c r="C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3:35" s="3" customFormat="1" ht="11.25">
      <c r="C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3:35" s="3" customFormat="1" ht="11.25">
      <c r="C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3:35" s="3" customFormat="1" ht="11.25">
      <c r="C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3:35" s="3" customFormat="1" ht="11.25">
      <c r="C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3:35" s="3" customFormat="1" ht="11.25">
      <c r="C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3:35" s="3" customFormat="1" ht="11.25">
      <c r="C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3:35" s="3" customFormat="1" ht="11.25">
      <c r="C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3:35" s="3" customFormat="1" ht="11.25">
      <c r="C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3:35" s="3" customFormat="1" ht="11.25">
      <c r="C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3:35" s="3" customFormat="1" ht="11.25">
      <c r="C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3:35" s="3" customFormat="1" ht="11.25">
      <c r="C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3:35" s="3" customFormat="1" ht="11.25">
      <c r="C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3:35" s="3" customFormat="1" ht="11.25">
      <c r="C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3:35" s="3" customFormat="1" ht="11.25">
      <c r="C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3:35" s="3" customFormat="1" ht="11.25">
      <c r="C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3:35" s="3" customFormat="1" ht="11.25">
      <c r="C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3:35" s="3" customFormat="1" ht="11.25">
      <c r="C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3:35" s="3" customFormat="1" ht="11.25">
      <c r="C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3:35" s="3" customFormat="1" ht="11.25">
      <c r="C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3:35" s="3" customFormat="1" ht="11.25">
      <c r="C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3:35" s="3" customFormat="1" ht="11.25">
      <c r="C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3:35" s="3" customFormat="1" ht="11.25">
      <c r="C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3:35" s="3" customFormat="1" ht="11.25">
      <c r="C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3:35" s="3" customFormat="1" ht="11.25">
      <c r="C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3:35" s="3" customFormat="1" ht="11.25">
      <c r="C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3:35" s="3" customFormat="1" ht="11.25">
      <c r="C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3:35" s="3" customFormat="1" ht="11.25">
      <c r="C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3:35" s="3" customFormat="1" ht="11.25">
      <c r="C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3:35" s="3" customFormat="1" ht="11.25">
      <c r="C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3:35" s="3" customFormat="1" ht="11.25">
      <c r="C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3:35" s="3" customFormat="1" ht="11.25">
      <c r="C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3:35" s="3" customFormat="1" ht="11.25">
      <c r="C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</row>
    <row r="1275" spans="3:35" s="3" customFormat="1" ht="11.25">
      <c r="C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</row>
    <row r="1276" spans="3:35" s="3" customFormat="1" ht="11.25">
      <c r="C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</row>
    <row r="1277" spans="3:35" s="3" customFormat="1" ht="11.25">
      <c r="C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</row>
    <row r="1278" spans="3:35" s="3" customFormat="1" ht="11.25">
      <c r="C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</row>
    <row r="1279" spans="3:35" s="3" customFormat="1" ht="11.25">
      <c r="C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</row>
    <row r="1280" spans="3:35" s="3" customFormat="1" ht="11.25">
      <c r="C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</row>
    <row r="1281" spans="3:35" s="3" customFormat="1" ht="11.25">
      <c r="C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</row>
    <row r="1282" spans="3:35" s="3" customFormat="1" ht="11.25">
      <c r="C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</row>
    <row r="1283" spans="3:35" s="3" customFormat="1" ht="11.25">
      <c r="C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</row>
    <row r="1284" spans="3:35" s="3" customFormat="1" ht="11.25">
      <c r="C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</row>
    <row r="1285" spans="3:35" s="3" customFormat="1" ht="11.25">
      <c r="C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</row>
    <row r="1286" spans="3:35" s="3" customFormat="1" ht="11.25">
      <c r="C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</row>
    <row r="1287" spans="3:35" s="3" customFormat="1" ht="11.25">
      <c r="C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</row>
    <row r="1288" spans="3:35" s="3" customFormat="1" ht="11.25">
      <c r="C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</row>
    <row r="1289" spans="3:35" s="3" customFormat="1" ht="11.25">
      <c r="C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</row>
    <row r="1290" spans="3:35" s="3" customFormat="1" ht="11.25">
      <c r="C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</row>
    <row r="1291" spans="3:35" s="3" customFormat="1" ht="11.25">
      <c r="C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</row>
    <row r="1292" spans="3:35" s="3" customFormat="1" ht="11.25">
      <c r="C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</row>
    <row r="1293" spans="3:35" s="3" customFormat="1" ht="11.25">
      <c r="C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</row>
    <row r="1294" spans="3:35" s="3" customFormat="1" ht="11.25">
      <c r="C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</row>
    <row r="1295" spans="3:35" s="3" customFormat="1" ht="11.25">
      <c r="C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</row>
    <row r="1296" spans="3:35" s="3" customFormat="1" ht="11.25">
      <c r="C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</row>
    <row r="1297" spans="3:35" s="3" customFormat="1" ht="11.25">
      <c r="C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</row>
    <row r="1298" spans="3:35" s="3" customFormat="1" ht="11.25">
      <c r="C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</row>
    <row r="1299" spans="3:35" s="3" customFormat="1" ht="11.25">
      <c r="C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</row>
    <row r="1300" spans="3:35" s="3" customFormat="1" ht="11.25">
      <c r="C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</row>
    <row r="1301" spans="3:35" s="3" customFormat="1" ht="11.25">
      <c r="C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</row>
    <row r="1302" spans="3:35" s="3" customFormat="1" ht="11.25">
      <c r="C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</row>
    <row r="1303" spans="3:35" s="3" customFormat="1" ht="11.25">
      <c r="C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</row>
    <row r="1304" spans="3:35" s="3" customFormat="1" ht="11.25">
      <c r="C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</row>
    <row r="1305" spans="3:35" s="3" customFormat="1" ht="11.25">
      <c r="C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</row>
    <row r="1306" spans="3:35" s="3" customFormat="1" ht="11.25">
      <c r="C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</row>
    <row r="1307" spans="3:35" s="3" customFormat="1" ht="11.25">
      <c r="C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</row>
    <row r="1308" spans="3:35" s="3" customFormat="1" ht="11.25">
      <c r="C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</row>
    <row r="1309" spans="3:35" s="3" customFormat="1" ht="11.25">
      <c r="C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</row>
    <row r="1310" spans="3:35" s="3" customFormat="1" ht="11.25">
      <c r="C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</row>
    <row r="1311" spans="3:35" s="3" customFormat="1" ht="11.25">
      <c r="C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</row>
    <row r="1312" spans="3:35" s="3" customFormat="1" ht="11.25">
      <c r="C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</row>
    <row r="1313" spans="3:35" s="3" customFormat="1" ht="11.25">
      <c r="C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</row>
    <row r="1314" spans="3:35" s="3" customFormat="1" ht="11.25">
      <c r="C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</row>
    <row r="1315" spans="3:35" s="3" customFormat="1" ht="11.25">
      <c r="C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</row>
    <row r="1316" spans="3:35" s="3" customFormat="1" ht="11.25">
      <c r="C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</row>
    <row r="1317" spans="3:35" s="3" customFormat="1" ht="11.25">
      <c r="C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</row>
    <row r="1318" spans="3:35" s="3" customFormat="1" ht="11.25">
      <c r="C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</row>
    <row r="1319" spans="3:35" s="3" customFormat="1" ht="11.25">
      <c r="C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</row>
    <row r="1320" spans="3:35" s="3" customFormat="1" ht="11.25">
      <c r="C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</row>
    <row r="1321" spans="3:35" s="3" customFormat="1" ht="11.25">
      <c r="C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</row>
    <row r="1322" spans="3:35" s="3" customFormat="1" ht="11.25">
      <c r="C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</row>
    <row r="1323" spans="3:35" s="3" customFormat="1" ht="11.25">
      <c r="C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</row>
    <row r="1324" spans="3:35" s="3" customFormat="1" ht="11.25">
      <c r="C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</row>
    <row r="1325" spans="3:35" s="3" customFormat="1" ht="11.25">
      <c r="C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</row>
    <row r="1326" spans="3:35" s="3" customFormat="1" ht="11.25">
      <c r="C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</row>
    <row r="1327" spans="3:35" s="3" customFormat="1" ht="11.25">
      <c r="C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</row>
    <row r="1328" spans="3:35" s="3" customFormat="1" ht="11.25">
      <c r="C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</row>
    <row r="1329" spans="3:35" s="3" customFormat="1" ht="11.25">
      <c r="C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</row>
    <row r="1330" spans="3:35" s="3" customFormat="1" ht="11.25">
      <c r="C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</row>
    <row r="1331" spans="3:35" s="3" customFormat="1" ht="11.25">
      <c r="C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</row>
    <row r="1332" spans="3:35" s="3" customFormat="1" ht="11.25">
      <c r="C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</row>
    <row r="1333" spans="3:35" s="3" customFormat="1" ht="11.25">
      <c r="C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</row>
    <row r="1334" spans="3:35" s="3" customFormat="1" ht="11.25">
      <c r="C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</row>
    <row r="1335" spans="3:35" s="3" customFormat="1" ht="11.25">
      <c r="C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</row>
    <row r="1336" spans="3:35" s="3" customFormat="1" ht="11.25">
      <c r="C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</row>
    <row r="1337" spans="3:35" s="3" customFormat="1" ht="11.25">
      <c r="C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</row>
    <row r="1338" spans="3:35" s="3" customFormat="1" ht="11.25">
      <c r="C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</row>
    <row r="1339" spans="3:35" s="3" customFormat="1" ht="11.25">
      <c r="C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</row>
    <row r="1340" spans="3:35" s="3" customFormat="1" ht="11.25">
      <c r="C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</row>
    <row r="1341" spans="3:35" s="3" customFormat="1" ht="11.25">
      <c r="C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</row>
    <row r="1342" spans="3:35" s="3" customFormat="1" ht="11.25">
      <c r="C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</row>
    <row r="1343" spans="3:35" s="3" customFormat="1" ht="11.25">
      <c r="C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</row>
    <row r="1344" spans="3:35" s="3" customFormat="1" ht="11.25">
      <c r="C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</row>
    <row r="1345" spans="3:35" s="3" customFormat="1" ht="11.25">
      <c r="C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</row>
    <row r="1346" spans="3:35" s="3" customFormat="1" ht="11.25">
      <c r="C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</row>
    <row r="1347" spans="3:35" s="3" customFormat="1" ht="11.25">
      <c r="C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</row>
    <row r="1348" spans="3:35" s="3" customFormat="1" ht="11.25">
      <c r="C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</row>
    <row r="1349" spans="3:35" s="3" customFormat="1" ht="11.25">
      <c r="C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</row>
    <row r="1350" spans="3:35" s="3" customFormat="1" ht="11.25">
      <c r="C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</row>
    <row r="1351" spans="3:35" s="3" customFormat="1" ht="11.25">
      <c r="C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</row>
    <row r="1352" spans="3:35" s="3" customFormat="1" ht="11.25">
      <c r="C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</row>
    <row r="1353" spans="3:35" s="3" customFormat="1" ht="11.25">
      <c r="C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</row>
    <row r="1354" spans="3:35" s="3" customFormat="1" ht="11.25">
      <c r="C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</row>
    <row r="1355" spans="3:35" s="3" customFormat="1" ht="11.25">
      <c r="C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</row>
    <row r="1356" spans="3:35" s="3" customFormat="1" ht="11.25">
      <c r="C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</row>
    <row r="1357" spans="3:35" s="3" customFormat="1" ht="11.25">
      <c r="C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</row>
    <row r="1358" spans="3:35" s="3" customFormat="1" ht="11.25">
      <c r="C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</row>
    <row r="1359" spans="3:35" s="3" customFormat="1" ht="11.25">
      <c r="C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</row>
    <row r="1360" spans="3:35" s="3" customFormat="1" ht="11.25">
      <c r="C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</row>
    <row r="1361" spans="3:35" s="3" customFormat="1" ht="11.25">
      <c r="C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</row>
    <row r="1362" spans="3:35" s="3" customFormat="1" ht="11.25">
      <c r="C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</row>
    <row r="1363" spans="3:35" s="3" customFormat="1" ht="11.25">
      <c r="C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</row>
    <row r="1364" spans="3:35" s="3" customFormat="1" ht="11.25">
      <c r="C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</row>
    <row r="1365" spans="3:35" s="3" customFormat="1" ht="11.25">
      <c r="C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</row>
    <row r="1366" spans="3:35" s="3" customFormat="1" ht="11.25">
      <c r="C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</row>
    <row r="1367" spans="3:35" s="3" customFormat="1" ht="11.25">
      <c r="C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</row>
    <row r="1368" spans="3:35" s="3" customFormat="1" ht="11.25">
      <c r="C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</row>
    <row r="1369" spans="3:35" s="3" customFormat="1" ht="11.25">
      <c r="C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</row>
    <row r="1370" spans="3:35" s="3" customFormat="1" ht="11.25">
      <c r="C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</row>
    <row r="1371" spans="3:35" s="3" customFormat="1" ht="11.25">
      <c r="C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</row>
    <row r="1372" spans="3:35" s="3" customFormat="1" ht="11.25">
      <c r="C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</row>
    <row r="1373" spans="3:35" s="3" customFormat="1" ht="11.25">
      <c r="C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</row>
    <row r="1374" spans="3:35" s="3" customFormat="1" ht="11.25">
      <c r="C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</row>
    <row r="1375" spans="3:35" s="3" customFormat="1" ht="11.25">
      <c r="C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</row>
    <row r="1376" spans="3:35" s="3" customFormat="1" ht="11.25">
      <c r="C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</row>
    <row r="1377" spans="3:35" s="3" customFormat="1" ht="11.25">
      <c r="C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</row>
    <row r="1378" spans="3:35" s="3" customFormat="1" ht="11.25">
      <c r="C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</row>
    <row r="1379" spans="3:35" s="3" customFormat="1" ht="11.25">
      <c r="C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</row>
    <row r="1380" spans="3:35" s="3" customFormat="1" ht="11.25">
      <c r="C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</row>
    <row r="1381" spans="3:35" s="3" customFormat="1" ht="11.25">
      <c r="C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</row>
    <row r="1382" spans="3:35" s="3" customFormat="1" ht="11.25">
      <c r="C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</row>
    <row r="1383" spans="3:35" s="3" customFormat="1" ht="11.25">
      <c r="C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</row>
    <row r="1384" spans="3:35" s="3" customFormat="1" ht="11.25">
      <c r="C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</row>
    <row r="1385" spans="3:35" s="3" customFormat="1" ht="11.25">
      <c r="C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</row>
    <row r="1386" spans="3:35" s="3" customFormat="1" ht="11.25">
      <c r="C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</row>
    <row r="1387" spans="3:35" s="3" customFormat="1" ht="11.25">
      <c r="C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</row>
    <row r="1388" spans="3:35" s="3" customFormat="1" ht="11.25">
      <c r="C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</row>
    <row r="1389" spans="3:35" s="3" customFormat="1" ht="11.25">
      <c r="C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</row>
    <row r="1390" spans="3:35" s="3" customFormat="1" ht="11.25">
      <c r="C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</row>
    <row r="1391" spans="3:35" s="3" customFormat="1" ht="11.25">
      <c r="C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</row>
    <row r="1392" spans="3:35" s="3" customFormat="1" ht="11.25">
      <c r="C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</row>
    <row r="1393" spans="3:35" s="3" customFormat="1" ht="11.25">
      <c r="C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</row>
    <row r="1394" spans="3:35" s="3" customFormat="1" ht="11.25">
      <c r="C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</row>
    <row r="1395" spans="3:35" s="3" customFormat="1" ht="11.25">
      <c r="C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</row>
    <row r="1396" spans="3:35" s="3" customFormat="1" ht="11.25">
      <c r="C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</row>
    <row r="1397" spans="3:35" s="3" customFormat="1" ht="11.25">
      <c r="C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</row>
    <row r="1398" spans="3:35" s="3" customFormat="1" ht="11.25">
      <c r="C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</row>
    <row r="1399" spans="3:35" s="3" customFormat="1" ht="11.25">
      <c r="C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</row>
    <row r="1400" spans="3:35" s="3" customFormat="1" ht="11.25">
      <c r="C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</row>
    <row r="1401" spans="3:35" s="3" customFormat="1" ht="11.25">
      <c r="C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</row>
    <row r="1402" spans="3:35" s="3" customFormat="1" ht="11.25">
      <c r="C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</row>
    <row r="1403" spans="3:35" s="3" customFormat="1" ht="11.25">
      <c r="C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</row>
    <row r="1404" spans="3:35" s="3" customFormat="1" ht="11.25">
      <c r="C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</row>
    <row r="1405" spans="3:35" s="3" customFormat="1" ht="11.25">
      <c r="C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</row>
    <row r="1406" spans="3:35" s="3" customFormat="1" ht="11.25">
      <c r="C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</row>
    <row r="1407" spans="3:35" s="3" customFormat="1" ht="11.25">
      <c r="C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</row>
    <row r="1408" spans="3:35" s="3" customFormat="1" ht="11.25">
      <c r="C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</row>
    <row r="1409" spans="3:35" s="3" customFormat="1" ht="11.25">
      <c r="C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</row>
    <row r="1410" spans="3:35" s="3" customFormat="1" ht="11.25">
      <c r="C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</row>
    <row r="1411" spans="3:35" s="3" customFormat="1" ht="11.25">
      <c r="C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</row>
    <row r="1412" spans="3:35" s="3" customFormat="1" ht="11.25">
      <c r="C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</row>
    <row r="1413" spans="3:35" s="3" customFormat="1" ht="11.25">
      <c r="C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</row>
    <row r="1414" spans="3:35" s="3" customFormat="1" ht="11.25">
      <c r="C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</row>
    <row r="1415" spans="3:35" s="3" customFormat="1" ht="11.25">
      <c r="C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</row>
    <row r="1416" spans="3:35" s="3" customFormat="1" ht="11.25">
      <c r="C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</row>
    <row r="1417" spans="3:35" s="3" customFormat="1" ht="11.25">
      <c r="C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</row>
    <row r="1418" spans="3:35" s="3" customFormat="1" ht="11.25">
      <c r="C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</row>
    <row r="1419" spans="3:35" s="3" customFormat="1" ht="11.25">
      <c r="C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</row>
    <row r="1420" spans="3:35" s="3" customFormat="1" ht="11.25">
      <c r="C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</row>
    <row r="1421" spans="3:35" s="3" customFormat="1" ht="11.25">
      <c r="C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</row>
    <row r="1422" spans="3:35" s="3" customFormat="1" ht="11.25">
      <c r="C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</row>
    <row r="1423" spans="3:35" s="3" customFormat="1" ht="11.25">
      <c r="C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</row>
    <row r="1424" spans="3:35" s="3" customFormat="1" ht="11.25">
      <c r="C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</row>
    <row r="1425" spans="3:35" s="3" customFormat="1" ht="11.25">
      <c r="C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</row>
    <row r="1426" spans="3:35" s="3" customFormat="1" ht="11.25">
      <c r="C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</row>
    <row r="1427" spans="3:35" s="3" customFormat="1" ht="11.25">
      <c r="C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</row>
    <row r="1428" spans="3:35" s="3" customFormat="1" ht="11.25">
      <c r="C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</row>
    <row r="1429" spans="3:35" s="3" customFormat="1" ht="11.25">
      <c r="C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</row>
    <row r="1430" spans="3:35" s="3" customFormat="1" ht="11.25">
      <c r="C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</row>
    <row r="1431" spans="3:35" s="3" customFormat="1" ht="11.25">
      <c r="C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</row>
    <row r="1432" spans="3:35" s="3" customFormat="1" ht="11.25">
      <c r="C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</row>
    <row r="1433" spans="3:35" s="3" customFormat="1" ht="11.25">
      <c r="C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</row>
    <row r="1434" spans="3:35" s="3" customFormat="1" ht="11.25">
      <c r="C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</row>
    <row r="1435" spans="3:35" s="3" customFormat="1" ht="11.25">
      <c r="C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</row>
    <row r="1436" spans="3:35" s="3" customFormat="1" ht="11.25">
      <c r="C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</row>
    <row r="1437" spans="3:35" s="3" customFormat="1" ht="11.25">
      <c r="C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</row>
    <row r="1438" spans="3:35" s="3" customFormat="1" ht="11.25">
      <c r="C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</row>
    <row r="1439" spans="3:35" s="3" customFormat="1" ht="11.25">
      <c r="C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</row>
    <row r="1440" spans="3:35" s="3" customFormat="1" ht="11.25">
      <c r="C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</row>
    <row r="1441" spans="3:35" s="3" customFormat="1" ht="11.25">
      <c r="C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</row>
    <row r="1442" spans="3:35" s="3" customFormat="1" ht="11.25">
      <c r="C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</row>
    <row r="1443" spans="3:35" s="3" customFormat="1" ht="11.25">
      <c r="C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</row>
    <row r="1444" spans="3:35" s="3" customFormat="1" ht="11.25">
      <c r="C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</row>
    <row r="1445" spans="3:35" s="3" customFormat="1" ht="11.25">
      <c r="C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</row>
    <row r="1446" spans="3:35" s="3" customFormat="1" ht="11.25">
      <c r="C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</row>
    <row r="1447" spans="3:35" s="3" customFormat="1" ht="11.25">
      <c r="C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</row>
    <row r="1448" spans="3:35" s="3" customFormat="1" ht="11.25">
      <c r="C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</row>
    <row r="1449" spans="3:35" s="3" customFormat="1" ht="11.25">
      <c r="C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</row>
    <row r="1450" spans="3:35" s="3" customFormat="1" ht="11.25">
      <c r="C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</row>
    <row r="1451" spans="3:35" s="3" customFormat="1" ht="11.25">
      <c r="C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</row>
    <row r="1452" spans="3:35" s="3" customFormat="1" ht="11.25">
      <c r="C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</row>
    <row r="1453" spans="3:35" s="3" customFormat="1" ht="11.25">
      <c r="C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</row>
    <row r="1454" spans="3:35" s="3" customFormat="1" ht="11.25">
      <c r="C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</row>
    <row r="1455" spans="3:35" s="3" customFormat="1" ht="11.25">
      <c r="C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</row>
    <row r="1456" spans="3:35" s="3" customFormat="1" ht="11.25">
      <c r="C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</row>
    <row r="1457" spans="3:35" s="3" customFormat="1" ht="11.25">
      <c r="C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</row>
    <row r="1458" spans="3:35" s="3" customFormat="1" ht="11.25">
      <c r="C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</row>
    <row r="1459" spans="3:35" s="3" customFormat="1" ht="11.25">
      <c r="C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</row>
    <row r="1460" spans="3:35" s="3" customFormat="1" ht="11.25">
      <c r="C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</row>
    <row r="1461" spans="3:35" s="3" customFormat="1" ht="11.25">
      <c r="C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</row>
    <row r="1462" spans="3:35" s="3" customFormat="1" ht="11.25">
      <c r="C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</row>
    <row r="1463" spans="3:35" s="3" customFormat="1" ht="11.25">
      <c r="C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</row>
    <row r="1464" spans="3:35" s="3" customFormat="1" ht="11.25">
      <c r="C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</row>
    <row r="1465" spans="3:35" s="3" customFormat="1" ht="11.25">
      <c r="C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</row>
    <row r="1466" spans="3:35" s="3" customFormat="1" ht="11.25">
      <c r="C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</row>
    <row r="1467" spans="3:35" s="3" customFormat="1" ht="11.25">
      <c r="C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</row>
    <row r="1468" spans="3:35" s="3" customFormat="1" ht="11.25">
      <c r="C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</row>
    <row r="1469" spans="3:35" s="3" customFormat="1" ht="11.25">
      <c r="C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</row>
    <row r="1470" spans="3:35" s="3" customFormat="1" ht="11.25">
      <c r="C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</row>
    <row r="1471" spans="3:35" s="3" customFormat="1" ht="11.25">
      <c r="C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</row>
    <row r="1472" spans="3:35" s="3" customFormat="1" ht="11.25">
      <c r="C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</row>
    <row r="1473" spans="3:35" s="3" customFormat="1" ht="11.25">
      <c r="C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</row>
    <row r="1474" spans="3:35" s="3" customFormat="1" ht="11.25">
      <c r="C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</row>
    <row r="1475" spans="3:35" s="3" customFormat="1" ht="11.25">
      <c r="C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</row>
    <row r="1476" spans="3:35" s="3" customFormat="1" ht="11.25">
      <c r="C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</row>
    <row r="1477" spans="3:35" s="3" customFormat="1" ht="11.25">
      <c r="C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</row>
    <row r="1478" spans="3:35" s="3" customFormat="1" ht="11.25">
      <c r="C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</row>
    <row r="1479" spans="3:35" s="3" customFormat="1" ht="11.25">
      <c r="C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</row>
    <row r="1480" spans="3:35" s="3" customFormat="1" ht="11.25">
      <c r="C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</row>
    <row r="1481" spans="3:35" s="3" customFormat="1" ht="11.25">
      <c r="C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</row>
    <row r="1482" spans="3:35" s="3" customFormat="1" ht="11.25">
      <c r="C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</row>
    <row r="1483" spans="3:35" s="3" customFormat="1" ht="11.25">
      <c r="C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</row>
    <row r="1484" spans="3:35" s="3" customFormat="1" ht="11.25">
      <c r="C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</row>
    <row r="1485" spans="3:35" s="3" customFormat="1" ht="11.25">
      <c r="C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</row>
    <row r="1486" spans="3:35" s="3" customFormat="1" ht="11.25">
      <c r="C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</row>
    <row r="1487" spans="3:35" s="3" customFormat="1" ht="11.25">
      <c r="C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</row>
    <row r="1488" spans="3:35" s="3" customFormat="1" ht="11.25">
      <c r="C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</row>
    <row r="1489" spans="3:35" s="3" customFormat="1" ht="11.25">
      <c r="C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</row>
    <row r="1490" spans="3:35" s="3" customFormat="1" ht="11.25">
      <c r="C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</row>
    <row r="1491" spans="3:35" s="3" customFormat="1" ht="11.25">
      <c r="C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</row>
    <row r="1492" spans="3:35" s="3" customFormat="1" ht="11.25">
      <c r="C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</row>
    <row r="1493" spans="3:35" s="3" customFormat="1" ht="11.25">
      <c r="C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</row>
    <row r="1494" spans="3:35" s="3" customFormat="1" ht="11.25">
      <c r="C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</row>
    <row r="1495" spans="3:35" s="3" customFormat="1" ht="11.25">
      <c r="C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</row>
    <row r="1496" spans="3:35" s="3" customFormat="1" ht="11.25">
      <c r="C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</row>
    <row r="1497" spans="3:35" s="3" customFormat="1" ht="11.25">
      <c r="C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</row>
    <row r="1498" spans="3:35" s="3" customFormat="1" ht="11.25">
      <c r="C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</row>
    <row r="1499" spans="3:35" s="3" customFormat="1" ht="11.25">
      <c r="C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</row>
    <row r="1500" spans="3:35" s="3" customFormat="1" ht="11.25">
      <c r="C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</row>
    <row r="1501" spans="3:35" s="3" customFormat="1" ht="11.25">
      <c r="C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</row>
    <row r="1502" spans="3:35" s="3" customFormat="1" ht="11.25">
      <c r="C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</row>
    <row r="1503" spans="3:35" s="3" customFormat="1" ht="11.25">
      <c r="C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</row>
    <row r="1504" spans="3:35" s="3" customFormat="1" ht="11.25">
      <c r="C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</row>
    <row r="1505" spans="3:35" s="3" customFormat="1" ht="11.25">
      <c r="C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</row>
    <row r="1506" spans="3:35" s="3" customFormat="1" ht="11.25">
      <c r="C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</row>
    <row r="1507" spans="3:35" s="3" customFormat="1" ht="11.25">
      <c r="C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</row>
    <row r="1508" spans="3:35" s="3" customFormat="1" ht="11.25">
      <c r="C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</row>
    <row r="1509" spans="3:35" s="3" customFormat="1" ht="11.25">
      <c r="C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</row>
    <row r="1510" spans="3:35" s="3" customFormat="1" ht="11.25">
      <c r="C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</row>
    <row r="1511" spans="3:35" s="3" customFormat="1" ht="11.25">
      <c r="C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</row>
  </sheetData>
  <sheetProtection password="CAB7" sheet="1" objects="1" scenarios="1"/>
  <mergeCells count="22">
    <mergeCell ref="B26:C26"/>
    <mergeCell ref="B25:C25"/>
    <mergeCell ref="B16:C16"/>
    <mergeCell ref="B17:C17"/>
    <mergeCell ref="B18:E18"/>
    <mergeCell ref="B27:C27"/>
    <mergeCell ref="B44:C44"/>
    <mergeCell ref="B38:C38"/>
    <mergeCell ref="B37:C37"/>
    <mergeCell ref="B36:C36"/>
    <mergeCell ref="B35:C35"/>
    <mergeCell ref="B34:C34"/>
    <mergeCell ref="B47:C97"/>
    <mergeCell ref="B19:C19"/>
    <mergeCell ref="B22:C22"/>
    <mergeCell ref="B24:C24"/>
    <mergeCell ref="B23:C23"/>
    <mergeCell ref="B21:C21"/>
    <mergeCell ref="B33:E33"/>
    <mergeCell ref="B20:C20"/>
    <mergeCell ref="B32:C32"/>
    <mergeCell ref="B28:C28"/>
  </mergeCells>
  <conditionalFormatting sqref="P100:P101 P68:AN72 P86:AN88 P75:AN83 P91:AN98 P45:AN66">
    <cfRule type="expression" priority="1" dxfId="0" stopIfTrue="1">
      <formula>"If(i39=1,AVG(i19..i43))"</formula>
    </cfRule>
  </conditionalFormatting>
  <conditionalFormatting sqref="P19:AN28 P34:AN38">
    <cfRule type="expression" priority="2" dxfId="1" stopIfTrue="1">
      <formula>IF(P19=1,1,IF(P19=2,2,IF(P19=3,3,IF(P19=4,4,IF(P19=5,5)))))</formula>
    </cfRule>
  </conditionalFormatting>
  <conditionalFormatting sqref="P44:AN44">
    <cfRule type="expression" priority="3" dxfId="1" stopIfTrue="1">
      <formula>IF(P44=1,1,IF(P44=2,2,IF(P44=3,3,IF(P44=4,4,IF(P44=5,5)))))</formula>
    </cfRule>
    <cfRule type="expression" priority="4" dxfId="1" stopIfTrue="1">
      <formula>IF(P44=6,6,IF(P44=7,7,IF(P44=8,8,IF(P44=9,9,IF(P44=10,10)))))</formula>
    </cfRule>
  </conditionalFormatting>
  <conditionalFormatting sqref="P67:AN67">
    <cfRule type="expression" priority="5" dxfId="1" stopIfTrue="1">
      <formula>IF(P67=1,1,IF(P67=2,2,IF(P67=3,3,IF(P67=4,4,))))</formula>
    </cfRule>
  </conditionalFormatting>
  <conditionalFormatting sqref="P74:AN74 P90:AN90">
    <cfRule type="expression" priority="6" dxfId="1" stopIfTrue="1">
      <formula>IF(P74=1,1,IF(P74=2,2,IF(P74=3,3,IF(P74=4,4,IF(P74=5,5)))))</formula>
    </cfRule>
    <cfRule type="expression" priority="7" dxfId="1" stopIfTrue="1">
      <formula>IF(P74=6,6,IF(P74=7,7,IF(P74=8,8,)))</formula>
    </cfRule>
  </conditionalFormatting>
  <conditionalFormatting sqref="P85:AN85">
    <cfRule type="expression" priority="8" dxfId="1" stopIfTrue="1">
      <formula>IF(P85=1,1,IF(P85=2,2,))</formula>
    </cfRule>
  </conditionalFormatting>
  <dataValidations count="7">
    <dataValidation type="whole" allowBlank="1" showInputMessage="1" showErrorMessage="1" prompt="Enter:&#10;1=Strongly Disagree&#10;2=Disagree&#10;3=Neither Agree or Disagree&#10;4=Agree&#10;5=Strongly Agree" error="Enter:&#10;1=Strongly Disagree&#10;2=Disagree&#10;3=Neither Agree or Disagree&#10;4=Agree&#10;5=Strongly Agree" sqref="P19:AN19 P34:AN34">
      <formula1>1</formula1>
      <formula2>5</formula2>
    </dataValidation>
    <dataValidation type="whole" allowBlank="1" showInputMessage="1" showErrorMessage="1" prompt="Enter&#10;1. Search/get documents&#10;2. File papers&#10;3. Make payment&#10;4. Get information&#10;5. Witness&#10;6. Attorney representing client&#10;7. Jury duty&#10;8. Attend trial&#10;9. Law enforcement/probation/social services &#10;10. Party to legal matter" error="Enter&#10;1. Search/get documents&#10;2. File papers&#10;3. Make payment&#10;4. Get information&#10;5. Witness&#10;6. Attorney representing client&#10;7. Jury duty&#10;8. Attend trial&#10;9. Law enforcement/probation/social services &#10;10. Party to legal matter" sqref="P44:AN44">
      <formula1>1</formula1>
      <formula2>10</formula2>
    </dataValidation>
    <dataValidation type="whole" allowBlank="1" showInputMessage="1" showErrorMessage="1" prompt="Enter&#10;1. First time in this courthouse.&#10;2. Once a year or less.&#10;3. Several times a year.&#10;4. Regularly&#10;" error="Enter&#10;1. First time in this courthouse.&#10;2. Once a year or less.&#10;3. Several times a year.&#10;4. Regularly" sqref="P67:AN67">
      <formula1>1</formula1>
      <formula2>4</formula2>
    </dataValidation>
    <dataValidation type="whole" allowBlank="1" showInputMessage="1" showErrorMessage="1" prompt="Enter:&#10;1. Traffic&#10;2. Criminal&#10;3. Civil Matter&#10;4. Divorce, Child Custody or Support&#10;5. Juvenile Matter&#10;6. Probate&#10;7. Small Claims&#10;8. Other" error="Enter:&#10;1. Traffic&#10;2. Criminal&#10;3. Civil Matter&#10;4. Divorce, Child Custody or Support&#10;5. Juvenile Matter&#10;6. Probate&#10;7. Small Claims&#10;8. Other" sqref="P74:AN74">
      <formula1>1</formula1>
      <formula2>8</formula2>
    </dataValidation>
    <dataValidation type="whole" allowBlank="1" showInputMessage="1" showErrorMessage="1" prompt="Enter:&#10;1. Male&#10;2. Female" error="Enter:&#10;1. Male&#10;2. Female" sqref="P85:AN85">
      <formula1>1</formula1>
      <formula2>2</formula2>
    </dataValidation>
    <dataValidation type="whole" allowBlank="1" showInputMessage="1" showErrorMessage="1" prompt="Enter:&#10;1. American Indian or Alaska Native&#10;2. Asian&#10;3. Black or African American&#10;4. Hispanic or Latino&#10;5. Native Hawaiian or Other Pacific Islander&#10;6. White&#10;7. Mixed Race&#10;8. Other" error="Enter:&#10;1. American Indian or Alaska Native&#10;2. Asian&#10;3. Black or African American&#10;4. Hispanic or Latino&#10;5. Native Hawaiian or Other Pacific Islander&#10;6. White&#10;7. Mixed Race&#10;8. Other" sqref="P90:AN90">
      <formula1>1</formula1>
      <formula2>8</formula2>
    </dataValidation>
    <dataValidation type="whole" allowBlank="1" showInputMessage="1" showErrorMessage="1" error="Enter:&#10;1=Strongly Disagree&#10;2=Disagree&#10;3=Neither Agree or Disagree&#10;4=Agree&#10;5=Strongly Agree" sqref="P20:AN28 P35:AN38">
      <formula1>1</formula1>
      <formula2>5</formula2>
    </dataValidation>
  </dataValidations>
  <printOptions/>
  <pageMargins left="0.5" right="0.5" top="0.5" bottom="0.5" header="0.5" footer="0.5"/>
  <pageSetup fitToWidth="2" fitToHeight="1" horizontalDpi="600" verticalDpi="600" orientation="landscape" scale="64" r:id="rId2"/>
  <headerFooter alignWithMargins="0">
    <oddFooter>&amp;LCourTools Measure 1&amp;CDate of Report: &amp;D&amp;RCopyright 2005 National Center for State Courts</oddFoot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7"/>
  <sheetViews>
    <sheetView showGridLines="0" zoomScale="75" zoomScaleNormal="75" workbookViewId="0" topLeftCell="A1">
      <selection activeCell="A1" sqref="A1"/>
    </sheetView>
  </sheetViews>
  <sheetFormatPr defaultColWidth="9.33203125" defaultRowHeight="11.25"/>
  <sheetData>
    <row r="1" spans="1:34" ht="11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27"/>
      <c r="Y1" s="27"/>
      <c r="Z1" s="27"/>
      <c r="AA1" s="101"/>
      <c r="AB1" s="101"/>
      <c r="AC1" s="101"/>
      <c r="AD1" s="101"/>
      <c r="AE1" s="101"/>
      <c r="AF1" s="102"/>
      <c r="AG1" s="102"/>
      <c r="AH1" s="102"/>
    </row>
    <row r="2" spans="1:34" ht="11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27"/>
      <c r="Y2" s="27"/>
      <c r="Z2" s="27"/>
      <c r="AA2" s="101"/>
      <c r="AB2" s="101"/>
      <c r="AC2" s="101"/>
      <c r="AD2" s="101"/>
      <c r="AE2" s="101"/>
      <c r="AF2" s="102"/>
      <c r="AG2" s="102"/>
      <c r="AH2" s="102"/>
    </row>
    <row r="3" spans="1:34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2"/>
      <c r="AH3" s="102"/>
    </row>
    <row r="4" spans="1:34" ht="11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2"/>
      <c r="AH4" s="102"/>
    </row>
    <row r="5" spans="1:34" ht="11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  <c r="AG5" s="102"/>
      <c r="AH5" s="102"/>
    </row>
    <row r="6" spans="1:34" ht="11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/>
      <c r="AG6" s="102"/>
      <c r="AH6" s="102"/>
    </row>
    <row r="7" spans="1:34" ht="11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G7" s="102"/>
      <c r="AH7" s="102"/>
    </row>
    <row r="8" spans="1:34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  <c r="AG8" s="102"/>
      <c r="AH8" s="102"/>
    </row>
    <row r="9" spans="1:34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1" t="s">
        <v>76</v>
      </c>
      <c r="U9" s="101"/>
      <c r="V9" s="101"/>
      <c r="W9" s="101"/>
      <c r="X9" s="101"/>
      <c r="Y9" s="101"/>
      <c r="Z9" s="101">
        <f>+'Input-Access &amp; Fairness Survey'!K102</f>
        <v>10</v>
      </c>
      <c r="AA9" s="101"/>
      <c r="AB9" s="101"/>
      <c r="AC9" s="101"/>
      <c r="AD9" s="101"/>
      <c r="AE9" s="101"/>
      <c r="AF9" s="102"/>
      <c r="AG9" s="102"/>
      <c r="AH9" s="102"/>
    </row>
    <row r="10" spans="1:34" ht="11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  <c r="T10" s="101" t="str">
        <f>+'Input-Access &amp; Fairness Survey'!E19</f>
        <v>Finding the courthouse was easy.</v>
      </c>
      <c r="U10" s="101"/>
      <c r="V10" s="101"/>
      <c r="W10" s="101"/>
      <c r="X10" s="101"/>
      <c r="Y10" s="101"/>
      <c r="Z10" s="101">
        <f>+'Input-Access &amp; Fairness Survey'!K19</f>
        <v>9</v>
      </c>
      <c r="AA10" s="103" t="e">
        <f aca="true" t="shared" si="0" ref="AA10:AA19">+Z10/$Z$21</f>
        <v>#DIV/0!</v>
      </c>
      <c r="AB10" s="101"/>
      <c r="AC10" s="101"/>
      <c r="AD10" s="101"/>
      <c r="AE10" s="101"/>
      <c r="AF10" s="102"/>
      <c r="AG10" s="102"/>
      <c r="AH10" s="102"/>
    </row>
    <row r="11" spans="1:34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01" t="str">
        <f>+'Input-Access &amp; Fairness Survey'!E20</f>
        <v>The forms I needed were clear and easy to understand.</v>
      </c>
      <c r="U11" s="101"/>
      <c r="V11" s="101"/>
      <c r="W11" s="101"/>
      <c r="X11" s="101"/>
      <c r="Y11" s="101"/>
      <c r="Z11" s="101">
        <f>+'Input-Access &amp; Fairness Survey'!K20</f>
        <v>3</v>
      </c>
      <c r="AA11" s="103" t="e">
        <f t="shared" si="0"/>
        <v>#DIV/0!</v>
      </c>
      <c r="AB11" s="101"/>
      <c r="AC11" s="101"/>
      <c r="AD11" s="101"/>
      <c r="AE11" s="101"/>
      <c r="AF11" s="102"/>
      <c r="AG11" s="102"/>
      <c r="AH11" s="102"/>
    </row>
    <row r="12" spans="1:34" ht="11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1" t="str">
        <f>+'Input-Access &amp; Fairness Survey'!E21</f>
        <v>I felt safe in the courthouse.</v>
      </c>
      <c r="U12" s="101"/>
      <c r="V12" s="101"/>
      <c r="W12" s="101"/>
      <c r="X12" s="101"/>
      <c r="Y12" s="101"/>
      <c r="Z12" s="101">
        <f>+'Input-Access &amp; Fairness Survey'!K21</f>
        <v>1</v>
      </c>
      <c r="AA12" s="103" t="e">
        <f t="shared" si="0"/>
        <v>#DIV/0!</v>
      </c>
      <c r="AB12" s="101"/>
      <c r="AC12" s="101"/>
      <c r="AD12" s="101"/>
      <c r="AE12" s="101"/>
      <c r="AF12" s="102"/>
      <c r="AG12" s="102"/>
      <c r="AH12" s="102"/>
    </row>
    <row r="13" spans="1:34" ht="11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T13" s="101" t="str">
        <f>+'Input-Access &amp; Fairness Survey'!E22</f>
        <v>The court makes reasonable efforts to remove physical and language barriers to service.</v>
      </c>
      <c r="U13" s="101"/>
      <c r="V13" s="101"/>
      <c r="W13" s="101"/>
      <c r="X13" s="101"/>
      <c r="Y13" s="101"/>
      <c r="Z13" s="101">
        <f>+'Input-Access &amp; Fairness Survey'!K22</f>
        <v>3</v>
      </c>
      <c r="AA13" s="103" t="e">
        <f t="shared" si="0"/>
        <v>#DIV/0!</v>
      </c>
      <c r="AB13" s="101"/>
      <c r="AC13" s="101"/>
      <c r="AD13" s="101"/>
      <c r="AE13" s="101"/>
      <c r="AF13" s="102"/>
      <c r="AG13" s="102"/>
      <c r="AH13" s="102"/>
    </row>
    <row r="14" spans="1:34" ht="11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101" t="str">
        <f>+'Input-Access &amp; Fairness Survey'!E23</f>
        <v>I was able to get my court business done in a reasonable time.</v>
      </c>
      <c r="U14" s="101"/>
      <c r="V14" s="101"/>
      <c r="W14" s="101"/>
      <c r="X14" s="101"/>
      <c r="Y14" s="101"/>
      <c r="Z14" s="101">
        <f>+'Input-Access &amp; Fairness Survey'!K23</f>
        <v>2</v>
      </c>
      <c r="AA14" s="103" t="e">
        <f t="shared" si="0"/>
        <v>#DIV/0!</v>
      </c>
      <c r="AB14" s="101"/>
      <c r="AC14" s="101"/>
      <c r="AD14" s="101"/>
      <c r="AE14" s="101"/>
      <c r="AF14" s="102"/>
      <c r="AG14" s="102"/>
      <c r="AH14" s="102"/>
    </row>
    <row r="15" spans="1:34" ht="11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01" t="str">
        <f>+'Input-Access &amp; Fairness Survey'!E24</f>
        <v>Court staff paid attention to my needs.</v>
      </c>
      <c r="U15" s="101"/>
      <c r="V15" s="101"/>
      <c r="W15" s="101"/>
      <c r="X15" s="101"/>
      <c r="Y15" s="101"/>
      <c r="Z15" s="101">
        <f>+'Input-Access &amp; Fairness Survey'!K24</f>
        <v>2</v>
      </c>
      <c r="AA15" s="103" t="e">
        <f t="shared" si="0"/>
        <v>#DIV/0!</v>
      </c>
      <c r="AB15" s="101"/>
      <c r="AC15" s="101"/>
      <c r="AD15" s="101"/>
      <c r="AE15" s="101"/>
      <c r="AF15" s="102"/>
      <c r="AG15" s="102"/>
      <c r="AH15" s="102"/>
    </row>
    <row r="16" spans="1:34" ht="11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2"/>
      <c r="T16" s="101" t="str">
        <f>+'Input-Access &amp; Fairness Survey'!E25</f>
        <v>I was treated with courtesy and respect.</v>
      </c>
      <c r="U16" s="101"/>
      <c r="V16" s="101"/>
      <c r="W16" s="101"/>
      <c r="X16" s="101"/>
      <c r="Y16" s="101"/>
      <c r="Z16" s="101">
        <f>+'Input-Access &amp; Fairness Survey'!K25</f>
        <v>2</v>
      </c>
      <c r="AA16" s="103" t="e">
        <f t="shared" si="0"/>
        <v>#DIV/0!</v>
      </c>
      <c r="AB16" s="101"/>
      <c r="AC16" s="101"/>
      <c r="AD16" s="101"/>
      <c r="AE16" s="101"/>
      <c r="AF16" s="102"/>
      <c r="AG16" s="102"/>
      <c r="AH16" s="102"/>
    </row>
    <row r="17" spans="1:34" ht="11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01" t="str">
        <f>+'Input-Access &amp; Fairness Survey'!E26</f>
        <v>I easily found the courtroom or office I needed.</v>
      </c>
      <c r="U17" s="101"/>
      <c r="V17" s="101"/>
      <c r="W17" s="101"/>
      <c r="X17" s="101"/>
      <c r="Y17" s="101"/>
      <c r="Z17" s="101">
        <f>+'Input-Access &amp; Fairness Survey'!K26</f>
        <v>2</v>
      </c>
      <c r="AA17" s="103" t="e">
        <f t="shared" si="0"/>
        <v>#DIV/0!</v>
      </c>
      <c r="AB17" s="101"/>
      <c r="AC17" s="101"/>
      <c r="AD17" s="101"/>
      <c r="AE17" s="101"/>
      <c r="AF17" s="102"/>
      <c r="AG17" s="102"/>
      <c r="AH17" s="102"/>
    </row>
    <row r="18" spans="1:34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T18" s="101" t="str">
        <f>+'Input-Access &amp; Fairness Survey'!E27</f>
        <v>The Court's website was useful.</v>
      </c>
      <c r="U18" s="101"/>
      <c r="V18" s="101"/>
      <c r="W18" s="101"/>
      <c r="X18" s="101"/>
      <c r="Y18" s="101"/>
      <c r="Z18" s="101">
        <f>+'Input-Access &amp; Fairness Survey'!K27</f>
        <v>1</v>
      </c>
      <c r="AA18" s="103" t="e">
        <f t="shared" si="0"/>
        <v>#DIV/0!</v>
      </c>
      <c r="AB18" s="101"/>
      <c r="AC18" s="101"/>
      <c r="AD18" s="101"/>
      <c r="AE18" s="101"/>
      <c r="AF18" s="102"/>
      <c r="AG18" s="102"/>
      <c r="AH18" s="102"/>
    </row>
    <row r="19" spans="1:34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101" t="str">
        <f>+'Input-Access &amp; Fairness Survey'!E28</f>
        <v>The court's hours of operation made it easy for me to do business.</v>
      </c>
      <c r="U19" s="101"/>
      <c r="V19" s="101"/>
      <c r="W19" s="101"/>
      <c r="X19" s="101"/>
      <c r="Y19" s="101"/>
      <c r="Z19" s="101">
        <f>+'Input-Access &amp; Fairness Survey'!K28</f>
        <v>1</v>
      </c>
      <c r="AA19" s="103" t="e">
        <f t="shared" si="0"/>
        <v>#DIV/0!</v>
      </c>
      <c r="AB19" s="101"/>
      <c r="AC19" s="101"/>
      <c r="AD19" s="101"/>
      <c r="AE19" s="101"/>
      <c r="AF19" s="102"/>
      <c r="AG19" s="102"/>
      <c r="AH19" s="102"/>
    </row>
    <row r="20" spans="1:34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2"/>
      <c r="AH20" s="102"/>
    </row>
    <row r="21" spans="1:34" ht="11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101" t="str">
        <f>+'Input-Access &amp; Fairness Survey'!E30</f>
        <v>Overall Average Access Score</v>
      </c>
      <c r="U21" s="101"/>
      <c r="V21" s="101"/>
      <c r="W21" s="101"/>
      <c r="X21" s="101"/>
      <c r="Y21" s="101"/>
      <c r="Z21" s="101">
        <f>+'Input-Access &amp; Fairness Survey'!K30</f>
        <v>0</v>
      </c>
      <c r="AA21" s="103" t="e">
        <f>+Z21/$Z$21</f>
        <v>#DIV/0!</v>
      </c>
      <c r="AB21" s="101"/>
      <c r="AC21" s="101"/>
      <c r="AD21" s="101"/>
      <c r="AE21" s="101"/>
      <c r="AF21" s="102"/>
      <c r="AG21" s="102"/>
      <c r="AH21" s="102"/>
    </row>
    <row r="22" spans="1:34" ht="11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102"/>
      <c r="AH22" s="102"/>
    </row>
    <row r="23" spans="1:34" ht="11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  <c r="AG23" s="102"/>
      <c r="AH23" s="102"/>
    </row>
    <row r="24" spans="1:34" ht="11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2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2"/>
      <c r="AH24" s="102"/>
    </row>
    <row r="25" spans="1:34" ht="11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2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102"/>
      <c r="AH25" s="102"/>
    </row>
    <row r="26" spans="1:34" ht="11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01"/>
      <c r="U26" s="27"/>
      <c r="V26" s="27"/>
      <c r="W26" s="27"/>
      <c r="X26" s="27"/>
      <c r="Y26" s="27"/>
      <c r="Z26" s="27"/>
      <c r="AA26" s="27"/>
      <c r="AB26" s="101"/>
      <c r="AC26" s="101"/>
      <c r="AD26" s="101"/>
      <c r="AE26" s="101"/>
      <c r="AF26" s="102"/>
      <c r="AG26" s="102"/>
      <c r="AH26" s="102"/>
    </row>
    <row r="27" spans="1:34" ht="11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101"/>
      <c r="U27" s="27"/>
      <c r="V27" s="27"/>
      <c r="W27" s="27"/>
      <c r="X27" s="27"/>
      <c r="Y27" s="27"/>
      <c r="Z27" s="27"/>
      <c r="AA27" s="27"/>
      <c r="AB27" s="101"/>
      <c r="AC27" s="101"/>
      <c r="AD27" s="101"/>
      <c r="AE27" s="101"/>
      <c r="AF27" s="102"/>
      <c r="AG27" s="102"/>
      <c r="AH27" s="102"/>
    </row>
    <row r="28" spans="1:34" ht="11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101"/>
      <c r="U28" s="27"/>
      <c r="V28" s="27"/>
      <c r="W28" s="27"/>
      <c r="X28" s="27"/>
      <c r="Y28" s="27"/>
      <c r="Z28" s="27"/>
      <c r="AA28" s="27"/>
      <c r="AB28" s="101"/>
      <c r="AC28" s="101"/>
      <c r="AD28" s="101"/>
      <c r="AE28" s="101"/>
      <c r="AF28" s="102"/>
      <c r="AG28" s="102"/>
      <c r="AH28" s="102"/>
    </row>
    <row r="29" spans="1:34" ht="11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/>
      <c r="T29" s="101"/>
      <c r="U29" s="27"/>
      <c r="V29" s="27"/>
      <c r="W29" s="27"/>
      <c r="X29" s="27"/>
      <c r="Y29" s="27"/>
      <c r="Z29" s="27"/>
      <c r="AA29" s="27"/>
      <c r="AB29" s="101"/>
      <c r="AC29" s="101"/>
      <c r="AD29" s="101"/>
      <c r="AE29" s="101"/>
      <c r="AF29" s="102"/>
      <c r="AG29" s="102"/>
      <c r="AH29" s="102"/>
    </row>
    <row r="30" spans="1:34" ht="11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2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2"/>
      <c r="AH30" s="102"/>
    </row>
    <row r="31" spans="1:34" ht="11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102"/>
      <c r="AH31" s="102"/>
    </row>
    <row r="32" spans="1:34" ht="11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2"/>
      <c r="AH32" s="102"/>
    </row>
    <row r="33" spans="1:34" ht="11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2"/>
      <c r="AH33" s="102"/>
    </row>
    <row r="34" spans="1:34" ht="11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2"/>
      <c r="AH34" s="102"/>
    </row>
    <row r="35" spans="1:34" ht="11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2"/>
      <c r="AH35" s="102"/>
    </row>
    <row r="36" spans="1:34" ht="11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2"/>
      <c r="AH36" s="102"/>
    </row>
    <row r="37" spans="1:34" ht="11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  <c r="T37" s="101"/>
      <c r="U37" s="101"/>
      <c r="V37" s="101"/>
      <c r="W37" s="101"/>
      <c r="X37" s="101"/>
      <c r="Y37" s="101"/>
      <c r="Z37" s="101"/>
      <c r="AA37" s="104"/>
      <c r="AB37" s="101"/>
      <c r="AC37" s="101"/>
      <c r="AD37" s="101"/>
      <c r="AE37" s="101"/>
      <c r="AF37" s="102"/>
      <c r="AG37" s="102"/>
      <c r="AH37" s="102"/>
    </row>
    <row r="38" spans="1:34" ht="11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/>
      <c r="T38" s="101" t="s">
        <v>76</v>
      </c>
      <c r="U38" s="101"/>
      <c r="V38" s="101"/>
      <c r="W38" s="101"/>
      <c r="X38" s="101"/>
      <c r="Y38" s="101"/>
      <c r="Z38" s="101">
        <f>+'Input-Access &amp; Fairness Survey'!K102</f>
        <v>10</v>
      </c>
      <c r="AA38" s="101"/>
      <c r="AB38" s="101"/>
      <c r="AC38" s="101"/>
      <c r="AD38" s="101"/>
      <c r="AE38" s="101"/>
      <c r="AF38" s="102"/>
      <c r="AG38" s="102"/>
      <c r="AH38" s="102"/>
    </row>
    <row r="39" spans="1:34" ht="11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2"/>
      <c r="T39" s="101" t="str">
        <f>+'Input-Access &amp; Fairness Survey'!E34</f>
        <v>The way my cases was handled was fair.</v>
      </c>
      <c r="U39" s="101"/>
      <c r="V39" s="101"/>
      <c r="W39" s="101"/>
      <c r="X39" s="101"/>
      <c r="Y39" s="101"/>
      <c r="Z39" s="101">
        <f>+'Input-Access &amp; Fairness Survey'!K34</f>
        <v>5</v>
      </c>
      <c r="AA39" s="101"/>
      <c r="AB39" s="101"/>
      <c r="AC39" s="101"/>
      <c r="AD39" s="101"/>
      <c r="AE39" s="101"/>
      <c r="AF39" s="102"/>
      <c r="AG39" s="102"/>
      <c r="AH39" s="102"/>
    </row>
    <row r="40" spans="1:34" ht="11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2"/>
      <c r="T40" s="101" t="str">
        <f>+'Input-Access &amp; Fairness Survey'!E35</f>
        <v>The judge listened to my side of the story before he or she made a decision.</v>
      </c>
      <c r="U40" s="101"/>
      <c r="V40" s="101"/>
      <c r="W40" s="101"/>
      <c r="X40" s="101"/>
      <c r="Y40" s="101"/>
      <c r="Z40" s="101">
        <f>+'Input-Access &amp; Fairness Survey'!K35</f>
        <v>3</v>
      </c>
      <c r="AA40" s="101"/>
      <c r="AB40" s="101"/>
      <c r="AC40" s="101"/>
      <c r="AD40" s="101"/>
      <c r="AE40" s="101"/>
      <c r="AF40" s="102"/>
      <c r="AG40" s="102"/>
      <c r="AH40" s="102"/>
    </row>
    <row r="41" spans="1:34" ht="11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01" t="str">
        <f>+'Input-Access &amp; Fairness Survey'!E36</f>
        <v>The judge had the information necessary to make good decisions about my case.</v>
      </c>
      <c r="U41" s="101"/>
      <c r="V41" s="101"/>
      <c r="W41" s="101"/>
      <c r="X41" s="101"/>
      <c r="Y41" s="101"/>
      <c r="Z41" s="101">
        <f>+'Input-Access &amp; Fairness Survey'!K36</f>
        <v>3</v>
      </c>
      <c r="AA41" s="101"/>
      <c r="AB41" s="101"/>
      <c r="AC41" s="101"/>
      <c r="AD41" s="101"/>
      <c r="AE41" s="101"/>
      <c r="AF41" s="102"/>
      <c r="AG41" s="102"/>
      <c r="AH41" s="102"/>
    </row>
    <row r="42" spans="1:34" ht="11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2"/>
      <c r="T42" s="101" t="str">
        <f>+'Input-Access &amp; Fairness Survey'!E37</f>
        <v>I was treated the same as everyone else.</v>
      </c>
      <c r="U42" s="101"/>
      <c r="V42" s="101"/>
      <c r="W42" s="101"/>
      <c r="X42" s="101"/>
      <c r="Y42" s="101"/>
      <c r="Z42" s="101">
        <f>+'Input-Access &amp; Fairness Survey'!K37</f>
        <v>1</v>
      </c>
      <c r="AA42" s="101"/>
      <c r="AB42" s="101"/>
      <c r="AC42" s="101"/>
      <c r="AD42" s="101"/>
      <c r="AE42" s="101"/>
      <c r="AF42" s="102"/>
      <c r="AG42" s="102"/>
      <c r="AH42" s="102"/>
    </row>
    <row r="43" spans="1:34" ht="11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101" t="str">
        <f>+'Input-Access &amp; Fairness Survey'!E38</f>
        <v>As I leave the court, I know what to do next about my case.</v>
      </c>
      <c r="U43" s="101"/>
      <c r="V43" s="101"/>
      <c r="W43" s="101"/>
      <c r="X43" s="101"/>
      <c r="Y43" s="101"/>
      <c r="Z43" s="101">
        <f>+'Input-Access &amp; Fairness Survey'!K38</f>
        <v>1</v>
      </c>
      <c r="AA43" s="101"/>
      <c r="AB43" s="101"/>
      <c r="AC43" s="101"/>
      <c r="AD43" s="101"/>
      <c r="AE43" s="101"/>
      <c r="AF43" s="102"/>
      <c r="AG43" s="102"/>
      <c r="AH43" s="102"/>
    </row>
    <row r="44" spans="1:34" ht="11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2"/>
      <c r="AH44" s="102"/>
    </row>
    <row r="45" spans="1:34" ht="11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2"/>
      <c r="AH45" s="102"/>
    </row>
    <row r="46" spans="1:34" ht="11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2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/>
      <c r="AG46" s="102"/>
      <c r="AH46" s="102"/>
    </row>
    <row r="47" spans="1:34" ht="11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2"/>
      <c r="AG47" s="102"/>
      <c r="AH47" s="102"/>
    </row>
    <row r="48" spans="1:34" ht="11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/>
      <c r="AG48" s="102"/>
      <c r="AH48" s="102"/>
    </row>
    <row r="49" spans="1:34" ht="11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2"/>
      <c r="AG49" s="102"/>
      <c r="AH49" s="102"/>
    </row>
    <row r="50" spans="1:34" ht="11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2"/>
      <c r="AG50" s="102"/>
      <c r="AH50" s="102"/>
    </row>
    <row r="51" spans="1:34" ht="11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102"/>
      <c r="AH51" s="102"/>
    </row>
    <row r="52" spans="1:34" ht="11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102"/>
      <c r="AH52" s="102"/>
    </row>
    <row r="53" spans="1:34" ht="11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2"/>
      <c r="AG53" s="102"/>
      <c r="AH53" s="102"/>
    </row>
    <row r="54" spans="1:34" ht="11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2"/>
      <c r="AG54" s="102"/>
      <c r="AH54" s="102"/>
    </row>
    <row r="55" spans="1:34" ht="11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2"/>
      <c r="AG55" s="102"/>
      <c r="AH55" s="102"/>
    </row>
    <row r="56" spans="1:34" ht="11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2"/>
      <c r="AG56" s="102"/>
      <c r="AH56" s="102"/>
    </row>
    <row r="57" spans="1:34" ht="11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102"/>
      <c r="AH57" s="102"/>
    </row>
    <row r="58" spans="1:34" ht="11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2"/>
      <c r="AG58" s="102"/>
      <c r="AH58" s="102"/>
    </row>
    <row r="59" spans="1:34" ht="11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/>
      <c r="AG59" s="102"/>
      <c r="AH59" s="102"/>
    </row>
    <row r="60" spans="1:34" ht="11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2"/>
      <c r="AG60" s="102"/>
      <c r="AH60" s="102"/>
    </row>
    <row r="61" spans="1:34" ht="11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2"/>
      <c r="AG61" s="102"/>
      <c r="AH61" s="102"/>
    </row>
    <row r="62" spans="1:34" ht="11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2"/>
      <c r="AG62" s="102"/>
      <c r="AH62" s="102"/>
    </row>
    <row r="63" spans="1:34" ht="11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2"/>
      <c r="AG63" s="102"/>
      <c r="AH63" s="102"/>
    </row>
    <row r="64" spans="1:34" ht="11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2"/>
      <c r="AG64" s="102"/>
      <c r="AH64" s="102"/>
    </row>
    <row r="65" spans="1:34" ht="11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2"/>
      <c r="AG65" s="102"/>
      <c r="AH65" s="102"/>
    </row>
    <row r="66" spans="1:34" ht="11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2"/>
      <c r="AG66" s="102"/>
      <c r="AH66" s="102"/>
    </row>
    <row r="67" spans="1:34" ht="11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2"/>
      <c r="AG67" s="102"/>
      <c r="AH67" s="102"/>
    </row>
    <row r="68" spans="1:34" ht="11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2"/>
      <c r="AG68" s="102"/>
      <c r="AH68" s="102"/>
    </row>
    <row r="69" spans="1:34" ht="11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2"/>
      <c r="AG69" s="102"/>
      <c r="AH69" s="102"/>
    </row>
    <row r="70" spans="1:34" ht="11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2"/>
      <c r="AG70" s="102"/>
      <c r="AH70" s="102"/>
    </row>
    <row r="71" spans="1:34" ht="11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2"/>
      <c r="AG71" s="102"/>
      <c r="AH71" s="102"/>
    </row>
    <row r="72" spans="1:34" ht="11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2"/>
      <c r="AG72" s="102"/>
      <c r="AH72" s="102"/>
    </row>
    <row r="73" spans="1:34" ht="11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2"/>
      <c r="AG73" s="102"/>
      <c r="AH73" s="102"/>
    </row>
    <row r="74" spans="1:34" ht="11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2"/>
      <c r="AG74" s="102"/>
      <c r="AH74" s="102"/>
    </row>
    <row r="75" spans="1:34" ht="11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2"/>
      <c r="AG75" s="102"/>
      <c r="AH75" s="102"/>
    </row>
    <row r="76" spans="1:34" ht="11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102"/>
      <c r="AH76" s="102"/>
    </row>
    <row r="77" spans="1:34" ht="11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/>
      <c r="AG77" s="102"/>
      <c r="AH77" s="102"/>
    </row>
    <row r="78" spans="1:34" ht="11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2"/>
      <c r="AG78" s="102"/>
      <c r="AH78" s="102"/>
    </row>
    <row r="79" spans="1:34" ht="11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2"/>
      <c r="AG79" s="102"/>
      <c r="AH79" s="102"/>
    </row>
    <row r="80" spans="1:34" ht="11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2"/>
      <c r="AG80" s="102"/>
      <c r="AH80" s="102"/>
    </row>
    <row r="81" spans="1:34" ht="11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2"/>
      <c r="AG81" s="102"/>
      <c r="AH81" s="102"/>
    </row>
    <row r="82" spans="1:34" ht="11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2"/>
      <c r="AG82" s="102"/>
      <c r="AH82" s="102"/>
    </row>
    <row r="83" spans="1:34" ht="11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2"/>
      <c r="AG83" s="102"/>
      <c r="AH83" s="102"/>
    </row>
    <row r="84" spans="1:31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</sheetData>
  <sheetProtection password="CAB7" sheet="1" objects="1" scenarios="1"/>
  <printOptions/>
  <pageMargins left="0.75" right="0.75" top="1" bottom="1" header="0.5" footer="0.5"/>
  <pageSetup fitToHeight="0" fitToWidth="2" orientation="portrait" scale="67" r:id="rId2"/>
  <colBreaks count="1" manualBreakCount="1">
    <brk id="18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zoomScale="75" zoomScaleNormal="75" workbookViewId="0" topLeftCell="A1">
      <selection activeCell="A1" sqref="A1"/>
    </sheetView>
  </sheetViews>
  <sheetFormatPr defaultColWidth="9.33203125" defaultRowHeight="11.25"/>
  <sheetData>
    <row r="1" spans="1:32" ht="11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1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1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1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1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</sheetData>
  <sheetProtection password="CAB7" sheet="1" objects="1" scenarios="1"/>
  <printOptions/>
  <pageMargins left="0.75" right="0.75" top="1" bottom="1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W191"/>
  <sheetViews>
    <sheetView showGridLines="0" view="pageBreakPreview" zoomScale="85" zoomScaleSheetLayoutView="85" workbookViewId="0" topLeftCell="A1">
      <selection activeCell="A1" sqref="A1"/>
    </sheetView>
  </sheetViews>
  <sheetFormatPr defaultColWidth="9.33203125" defaultRowHeight="11.25"/>
  <cols>
    <col min="2" max="2" width="36.33203125" style="0" customWidth="1"/>
    <col min="3" max="3" width="4.5" style="0" customWidth="1"/>
    <col min="4" max="4" width="8.33203125" style="0" customWidth="1"/>
    <col min="5" max="5" width="4.5" style="0" customWidth="1"/>
    <col min="6" max="6" width="1.5" style="0" customWidth="1"/>
  </cols>
  <sheetData>
    <row r="4" spans="2:6" ht="11.25">
      <c r="B4" s="3" t="str">
        <f>+'Input-Access &amp; Fairness Survey'!E45</f>
        <v>1.  Search court records/obtain documents</v>
      </c>
      <c r="C4" s="11">
        <f>+'Input-Access &amp; Fairness Survey'!I45</f>
        <v>0.2</v>
      </c>
      <c r="D4" s="4" t="str">
        <f>+'Input-Access &amp; Fairness Survey'!G45</f>
        <v>Access</v>
      </c>
      <c r="E4" s="10">
        <f>+'Input-Access &amp; Fairness Survey'!M45</f>
        <v>2.5555555555555554</v>
      </c>
      <c r="F4" s="4"/>
    </row>
    <row r="5" spans="2:6" ht="11.25">
      <c r="B5" s="3" t="str">
        <f>+'Input-Access &amp; Fairness Survey'!E47</f>
        <v>2.  File papers</v>
      </c>
      <c r="C5" s="11">
        <f>+'Input-Access &amp; Fairness Survey'!I47</f>
      </c>
      <c r="D5" s="4" t="str">
        <f>+'Input-Access &amp; Fairness Survey'!G47</f>
        <v>Access</v>
      </c>
      <c r="E5" s="10">
        <f>+'Input-Access &amp; Fairness Survey'!M47</f>
      </c>
      <c r="F5" s="4"/>
    </row>
    <row r="6" spans="2:6" ht="11.25">
      <c r="B6" s="3" t="str">
        <f>+'Input-Access &amp; Fairness Survey'!E49</f>
        <v>3.  Make a payment</v>
      </c>
      <c r="C6" s="11">
        <f>+'Input-Access &amp; Fairness Survey'!I49</f>
        <v>0.1</v>
      </c>
      <c r="D6" s="4" t="str">
        <f>+'Input-Access &amp; Fairness Survey'!G49</f>
        <v>Access</v>
      </c>
      <c r="E6" s="10">
        <f>+'Input-Access &amp; Fairness Survey'!M49</f>
        <v>3</v>
      </c>
      <c r="F6" s="4"/>
    </row>
    <row r="7" spans="2:6" ht="11.25">
      <c r="B7" s="3" t="str">
        <f>+'Input-Access &amp; Fairness Survey'!E51</f>
        <v>4.  Get information</v>
      </c>
      <c r="C7" s="11">
        <f>+'Input-Access &amp; Fairness Survey'!I51</f>
        <v>0.1</v>
      </c>
      <c r="D7" s="4" t="str">
        <f>+'Input-Access &amp; Fairness Survey'!G51</f>
        <v>Access</v>
      </c>
      <c r="E7" s="10">
        <f>+'Input-Access &amp; Fairness Survey'!M51</f>
        <v>2</v>
      </c>
      <c r="F7" s="4"/>
    </row>
    <row r="8" spans="2:6" ht="11.25">
      <c r="B8" s="3" t="str">
        <f>+'Input-Access &amp; Fairness Survey'!E53</f>
        <v>5.  Appear as a witness</v>
      </c>
      <c r="C8" s="11">
        <f>+'Input-Access &amp; Fairness Survey'!I53</f>
        <v>0.1</v>
      </c>
      <c r="D8" s="4" t="str">
        <f>+'Input-Access &amp; Fairness Survey'!G53</f>
        <v>Access</v>
      </c>
      <c r="E8" s="10">
        <f>+'Input-Access &amp; Fairness Survey'!M53</f>
        <v>4.5</v>
      </c>
      <c r="F8" s="4"/>
    </row>
    <row r="9" spans="2:6" ht="11.25">
      <c r="B9" s="3" t="str">
        <f>+'Input-Access &amp; Fairness Survey'!E55</f>
        <v>6.  Attorney representing a client</v>
      </c>
      <c r="C9" s="11">
        <f>+'Input-Access &amp; Fairness Survey'!I55</f>
        <v>0.1</v>
      </c>
      <c r="D9" s="4" t="str">
        <f>+'Input-Access &amp; Fairness Survey'!G55</f>
        <v>Access</v>
      </c>
      <c r="E9" s="10">
        <f>+'Input-Access &amp; Fairness Survey'!M55</f>
        <v>3.5</v>
      </c>
      <c r="F9" s="4"/>
    </row>
    <row r="10" spans="2:6" ht="11.25">
      <c r="B10" s="3" t="str">
        <f>+'Input-Access &amp; Fairness Survey'!E57</f>
        <v>7.  Jury duty</v>
      </c>
      <c r="C10" s="11">
        <f>+'Input-Access &amp; Fairness Survey'!I57</f>
        <v>0.1</v>
      </c>
      <c r="D10" s="4" t="str">
        <f>+'Input-Access &amp; Fairness Survey'!G57</f>
        <v>Access</v>
      </c>
      <c r="E10" s="10">
        <f>+'Input-Access &amp; Fairness Survey'!M57</f>
        <v>2.5</v>
      </c>
      <c r="F10" s="4"/>
    </row>
    <row r="11" spans="2:6" ht="11.25">
      <c r="B11" s="3" t="str">
        <f>+'Input-Access &amp; Fairness Survey'!E59</f>
        <v>8.  Attend a hearing or trial</v>
      </c>
      <c r="C11" s="11">
        <f>+'Input-Access &amp; Fairness Survey'!I59</f>
        <v>0.1</v>
      </c>
      <c r="D11" s="4" t="str">
        <f>+'Input-Access &amp; Fairness Survey'!G59</f>
        <v>Access</v>
      </c>
      <c r="E11" s="10">
        <f>+'Input-Access &amp; Fairness Survey'!M59</f>
        <v>1.5</v>
      </c>
      <c r="F11" s="4"/>
    </row>
    <row r="12" spans="2:6" ht="11.25">
      <c r="B12" s="3" t="str">
        <f>+'Input-Access &amp; Fairness Survey'!E61</f>
        <v>9.  Law enforcement/probation/social services staff</v>
      </c>
      <c r="C12" s="11">
        <f>+'Input-Access &amp; Fairness Survey'!I61</f>
        <v>0.1</v>
      </c>
      <c r="D12" s="4" t="str">
        <f>+'Input-Access &amp; Fairness Survey'!G61</f>
        <v>Access</v>
      </c>
      <c r="E12" s="10">
        <f>+'Input-Access &amp; Fairness Survey'!M61</f>
        <v>3.5</v>
      </c>
      <c r="F12" s="4"/>
    </row>
    <row r="13" spans="2:6" ht="11.25">
      <c r="B13" s="3" t="str">
        <f>+'Input-Access &amp; Fairness Survey'!E63</f>
        <v>10.  Party to a legal matter</v>
      </c>
      <c r="C13" s="11">
        <f>+'Input-Access &amp; Fairness Survey'!I63</f>
        <v>0.1</v>
      </c>
      <c r="D13" s="4" t="str">
        <f>+'Input-Access &amp; Fairness Survey'!G63</f>
        <v>Access</v>
      </c>
      <c r="E13" s="10">
        <f>+'Input-Access &amp; Fairness Survey'!M63</f>
        <v>3.5</v>
      </c>
      <c r="F13" s="4"/>
    </row>
    <row r="14" spans="2:6" ht="11.25">
      <c r="B14" s="3"/>
      <c r="C14" s="4"/>
      <c r="D14" s="4"/>
      <c r="E14" s="10"/>
      <c r="F14" s="4"/>
    </row>
    <row r="15" spans="2:6" ht="11.25">
      <c r="B15" s="9" t="str">
        <f aca="true" t="shared" si="0" ref="B15:B24">+B4</f>
        <v>1.  Search court records/obtain documents</v>
      </c>
      <c r="C15" s="4">
        <f>+'Input-Access &amp; Fairness Survey'!I46</f>
        <v>0</v>
      </c>
      <c r="D15" s="4" t="str">
        <f>+'Input-Access &amp; Fairness Survey'!G46</f>
        <v>Fairness</v>
      </c>
      <c r="E15" s="10">
        <f>+'Input-Access &amp; Fairness Survey'!M46</f>
        <v>2.75</v>
      </c>
      <c r="F15" s="4"/>
    </row>
    <row r="16" spans="2:6" ht="11.25">
      <c r="B16" s="9" t="str">
        <f t="shared" si="0"/>
        <v>2.  File papers</v>
      </c>
      <c r="C16" s="4">
        <f>+'Input-Access &amp; Fairness Survey'!I48</f>
        <v>0</v>
      </c>
      <c r="D16" s="4" t="str">
        <f>+'Input-Access &amp; Fairness Survey'!G48</f>
        <v>Fairness</v>
      </c>
      <c r="E16" s="10">
        <f>+'Input-Access &amp; Fairness Survey'!M48</f>
      </c>
      <c r="F16" s="4"/>
    </row>
    <row r="17" spans="2:6" ht="11.25">
      <c r="B17" s="9" t="str">
        <f t="shared" si="0"/>
        <v>3.  Make a payment</v>
      </c>
      <c r="C17" s="4">
        <f>+'Input-Access &amp; Fairness Survey'!I50</f>
        <v>0</v>
      </c>
      <c r="D17" s="4" t="str">
        <f>+'Input-Access &amp; Fairness Survey'!G50</f>
        <v>Fairness</v>
      </c>
      <c r="E17" s="10">
        <f>+'Input-Access &amp; Fairness Survey'!M50</f>
        <v>4</v>
      </c>
      <c r="F17" s="4"/>
    </row>
    <row r="18" spans="2:6" ht="11.25">
      <c r="B18" s="9" t="str">
        <f t="shared" si="0"/>
        <v>4.  Get information</v>
      </c>
      <c r="C18" s="4">
        <f>+'Input-Access &amp; Fairness Survey'!I52</f>
        <v>0</v>
      </c>
      <c r="D18" s="4" t="str">
        <f>+'Input-Access &amp; Fairness Survey'!G52</f>
        <v>Fairness</v>
      </c>
      <c r="E18" s="10">
        <f>+'Input-Access &amp; Fairness Survey'!M52</f>
        <v>5</v>
      </c>
      <c r="F18" s="4"/>
    </row>
    <row r="19" spans="2:6" ht="11.25">
      <c r="B19" s="9" t="str">
        <f t="shared" si="0"/>
        <v>5.  Appear as a witness</v>
      </c>
      <c r="C19" s="4">
        <f>+'Input-Access &amp; Fairness Survey'!I54</f>
        <v>0</v>
      </c>
      <c r="D19" s="4" t="str">
        <f>+'Input-Access &amp; Fairness Survey'!G54</f>
        <v>Fairness</v>
      </c>
      <c r="E19" s="10">
        <f>+'Input-Access &amp; Fairness Survey'!M54</f>
        <v>4</v>
      </c>
      <c r="F19" s="4"/>
    </row>
    <row r="20" spans="2:6" ht="11.25">
      <c r="B20" s="9" t="str">
        <f t="shared" si="0"/>
        <v>6.  Attorney representing a client</v>
      </c>
      <c r="C20" s="4">
        <f>+'Input-Access &amp; Fairness Survey'!I56</f>
        <v>0</v>
      </c>
      <c r="D20" s="4" t="str">
        <f>+'Input-Access &amp; Fairness Survey'!G56</f>
        <v>Fairness</v>
      </c>
      <c r="E20" s="10">
        <f>+'Input-Access &amp; Fairness Survey'!M56</f>
        <v>1</v>
      </c>
      <c r="F20" s="4"/>
    </row>
    <row r="21" spans="2:6" ht="11.25">
      <c r="B21" s="9" t="str">
        <f t="shared" si="0"/>
        <v>7.  Jury duty</v>
      </c>
      <c r="C21" s="4">
        <f>+'Input-Access &amp; Fairness Survey'!I58</f>
        <v>0</v>
      </c>
      <c r="D21" s="4" t="str">
        <f>+'Input-Access &amp; Fairness Survey'!G58</f>
        <v>Fairness</v>
      </c>
      <c r="E21" s="10">
        <f>+'Input-Access &amp; Fairness Survey'!M58</f>
        <v>2</v>
      </c>
      <c r="F21" s="4"/>
    </row>
    <row r="22" spans="2:6" ht="11.25">
      <c r="B22" s="9" t="str">
        <f t="shared" si="0"/>
        <v>8.  Attend a hearing or trial</v>
      </c>
      <c r="C22" s="4">
        <f>+'Input-Access &amp; Fairness Survey'!I60</f>
        <v>0</v>
      </c>
      <c r="D22" s="4" t="str">
        <f>+'Input-Access &amp; Fairness Survey'!G60</f>
        <v>Fairness</v>
      </c>
      <c r="E22" s="10">
        <f>+'Input-Access &amp; Fairness Survey'!M60</f>
        <v>1</v>
      </c>
      <c r="F22" s="4"/>
    </row>
    <row r="23" spans="2:6" ht="11.25">
      <c r="B23" s="9" t="str">
        <f t="shared" si="0"/>
        <v>9.  Law enforcement/probation/social services staff</v>
      </c>
      <c r="C23" s="4">
        <f>+'Input-Access &amp; Fairness Survey'!I62</f>
        <v>0</v>
      </c>
      <c r="D23" s="4" t="str">
        <f>+'Input-Access &amp; Fairness Survey'!G62</f>
        <v>Fairness</v>
      </c>
      <c r="E23" s="10">
        <f>+'Input-Access &amp; Fairness Survey'!M62</f>
        <v>2</v>
      </c>
      <c r="F23" s="4"/>
    </row>
    <row r="24" spans="2:6" ht="11.25">
      <c r="B24" s="9" t="str">
        <f t="shared" si="0"/>
        <v>10.  Party to a legal matter</v>
      </c>
      <c r="C24" s="4">
        <f>+'Input-Access &amp; Fairness Survey'!I64</f>
        <v>0</v>
      </c>
      <c r="D24" s="4" t="str">
        <f>+'Input-Access &amp; Fairness Survey'!G64</f>
        <v>Fairness</v>
      </c>
      <c r="E24" s="10">
        <f>+'Input-Access &amp; Fairness Survey'!M64</f>
        <v>5</v>
      </c>
      <c r="F24" s="4"/>
    </row>
    <row r="29" spans="5:23" ht="11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5:23" ht="11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5:23" ht="11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5:23" ht="11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5:23" ht="11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1.25">
      <c r="B34" t="str">
        <f>+'Input-Access &amp; Fairness Survey'!E68</f>
        <v>1.  First time in this courthouse.</v>
      </c>
      <c r="C34" s="78">
        <f>+'Input-Access &amp; Fairness Survey'!I68</f>
        <v>0.6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11.25">
      <c r="B35" t="str">
        <f>+'Input-Access &amp; Fairness Survey'!E69</f>
        <v>2.  Once a year or less.</v>
      </c>
      <c r="C35" s="78">
        <f>+'Input-Access &amp; Fairness Survey'!I69</f>
        <v>0.2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ht="11.25">
      <c r="B36" t="str">
        <f>+'Input-Access &amp; Fairness Survey'!E70</f>
        <v>3.  Several times a year.</v>
      </c>
      <c r="C36" s="78">
        <f>+'Input-Access &amp; Fairness Survey'!I70</f>
        <v>0.2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ht="11.25">
      <c r="B37" t="str">
        <f>+'Input-Access &amp; Fairness Survey'!E71</f>
        <v>4.  Regularly</v>
      </c>
      <c r="C37" s="78">
        <f>+'Input-Access &amp; Fairness Survey'!I71</f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3:23" ht="11.25">
      <c r="C38" s="7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7:23" ht="11.2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7:23" ht="11.2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7:23" ht="11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7:23" ht="11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7:23" ht="11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7:23" ht="11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7:23" ht="11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7:23" ht="11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7:23" ht="11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7:23" ht="11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7:23" ht="11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7:23" ht="11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7:23" ht="11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7:23" ht="11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7:23" ht="11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7:23" ht="11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7:23" ht="11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7:23" ht="11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7:23" ht="11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7:23" ht="11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7:23" ht="11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ht="11.25">
      <c r="B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ht="11.25">
      <c r="B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ht="11.25">
      <c r="B62" t="str">
        <f>+'Input-Access &amp; Fairness Survey'!E75</f>
        <v>1.  Traffic</v>
      </c>
      <c r="C62" s="78">
        <f>+'Input-Access &amp; Fairness Survey'!I75</f>
        <v>0.2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ht="11.25">
      <c r="B63" t="str">
        <f>+'Input-Access &amp; Fairness Survey'!E76</f>
        <v>2.  Criminal</v>
      </c>
      <c r="C63" s="78">
        <f>+'Input-Access &amp; Fairness Survey'!I76</f>
        <v>0.2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ht="11.25">
      <c r="B64" t="str">
        <f>+'Input-Access &amp; Fairness Survey'!E77</f>
        <v>3.  Civil matter</v>
      </c>
      <c r="C64" s="78">
        <f>+'Input-Access &amp; Fairness Survey'!I77</f>
        <v>0.1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ht="11.25">
      <c r="B65" t="str">
        <f>+'Input-Access &amp; Fairness Survey'!E78</f>
        <v>4.  Divorce, child custody or support</v>
      </c>
      <c r="C65" s="78">
        <f>+'Input-Access &amp; Fairness Survey'!I78</f>
        <v>0.1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1.25">
      <c r="B66" t="str">
        <f>+'Input-Access &amp; Fairness Survey'!E79</f>
        <v>5.  Juvenile matter</v>
      </c>
      <c r="C66" s="78">
        <f>+'Input-Access &amp; Fairness Survey'!I79</f>
        <v>0.1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ht="11.25">
      <c r="B67" t="str">
        <f>+'Input-Access &amp; Fairness Survey'!E80</f>
        <v>6.  Probate</v>
      </c>
      <c r="C67" s="78">
        <f>+'Input-Access &amp; Fairness Survey'!I80</f>
        <v>0.1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ht="11.25">
      <c r="B68" t="str">
        <f>+'Input-Access &amp; Fairness Survey'!E81</f>
        <v>7.  Small Claims</v>
      </c>
      <c r="C68" s="78">
        <f>+'Input-Access &amp; Fairness Survey'!I81</f>
        <v>0.1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ht="11.25">
      <c r="B69" t="str">
        <f>+'Input-Access &amp; Fairness Survey'!E82</f>
        <v>8.  Other</v>
      </c>
      <c r="C69" s="78">
        <f>+'Input-Access &amp; Fairness Survey'!I82</f>
        <v>0.1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5:23" ht="11.2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5:23" ht="11.2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5:23" ht="11.2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5:23" ht="11.2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5:23" ht="11.2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5:23" ht="11.2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5:23" ht="11.2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5:23" ht="11.2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5:23" ht="11.2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5:23" ht="11.2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5:23" ht="11.2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5:23" ht="11.2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5:23" ht="11.2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5:23" ht="11.2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5:23" ht="11.2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5:23" ht="11.2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5:23" ht="11.2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5:23" ht="11.2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5:23" ht="11.2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5:23" ht="11.2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5:23" ht="11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ht="11.25">
      <c r="B91" t="str">
        <f>+'Input-Access &amp; Fairness Survey'!E86</f>
        <v>1.  Male</v>
      </c>
      <c r="C91" s="78">
        <f>+'Input-Access &amp; Fairness Survey'!I86</f>
        <v>0.7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ht="11.25">
      <c r="B92" t="str">
        <f>+'Input-Access &amp; Fairness Survey'!E87</f>
        <v>2.  Female</v>
      </c>
      <c r="C92" s="78">
        <f>+'Input-Access &amp; Fairness Survey'!I87</f>
        <v>0.3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5:23" ht="11.2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5:23" ht="11.2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5:23" ht="11.2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5:23" ht="11.2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5:23" ht="11.2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5:23" ht="11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5:23" ht="11.2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5:23" ht="11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5:23" ht="11.2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5:23" ht="11.2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5:23" ht="11.2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5:23" ht="11.2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5:23" ht="11.2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2:23" ht="11.25">
      <c r="B106" t="str">
        <f>+'Input-Access &amp; Fairness Survey'!E91</f>
        <v>1.  American Indian or Alaska Native</v>
      </c>
      <c r="C106" s="78">
        <f>+'Input-Access &amp; Fairness Survey'!I91</f>
        <v>0.2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2:23" ht="11.25">
      <c r="B107" t="str">
        <f>+'Input-Access &amp; Fairness Survey'!E92</f>
        <v>2.  Asian</v>
      </c>
      <c r="C107" s="78">
        <f>+'Input-Access &amp; Fairness Survey'!I92</f>
        <v>0.2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23" ht="11.25">
      <c r="B108" t="str">
        <f>+'Input-Access &amp; Fairness Survey'!E93</f>
        <v>3.  Black or African American</v>
      </c>
      <c r="C108" s="78">
        <f>+'Input-Access &amp; Fairness Survey'!I93</f>
        <v>0.1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2:23" ht="11.25">
      <c r="B109" t="str">
        <f>+'Input-Access &amp; Fairness Survey'!E94</f>
        <v>4.  Hispanic or Latino</v>
      </c>
      <c r="C109" s="78">
        <f>+'Input-Access &amp; Fairness Survey'!I94</f>
        <v>0.1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2:23" ht="11.25">
      <c r="B110" t="str">
        <f>+'Input-Access &amp; Fairness Survey'!E95</f>
        <v>5.  Native Hawaiian or Other Pacific Islander</v>
      </c>
      <c r="C110" s="78">
        <f>+'Input-Access &amp; Fairness Survey'!I95</f>
        <v>0.1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2:23" ht="11.25">
      <c r="B111" t="str">
        <f>+'Input-Access &amp; Fairness Survey'!E96</f>
        <v>6.  White</v>
      </c>
      <c r="C111" s="78">
        <f>+'Input-Access &amp; Fairness Survey'!I96</f>
        <v>0.1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2:23" ht="11.25">
      <c r="B112" t="str">
        <f>+'Input-Access &amp; Fairness Survey'!E97</f>
        <v>7.  Mixed Race</v>
      </c>
      <c r="C112" s="78">
        <f>+'Input-Access &amp; Fairness Survey'!I97</f>
        <v>0.1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ht="11.25">
      <c r="B113" t="str">
        <f>+'Input-Access &amp; Fairness Survey'!E98</f>
        <v>8.  Other </v>
      </c>
      <c r="C113" s="78">
        <f>+'Input-Access &amp; Fairness Survey'!I98</f>
        <v>0.1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3:23" ht="11.25">
      <c r="C114" s="7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3:23" ht="11.25">
      <c r="C115" s="78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3:23" ht="11.25">
      <c r="C116" s="78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3:23" ht="11.25">
      <c r="C117" s="78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5:23" ht="11.2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5:23" ht="11.2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5:23" ht="11.2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5:23" ht="11.2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5:23" ht="11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5:23" ht="11.2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5:23" ht="11.2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5:23" ht="11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5:23" ht="11.2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5:23" ht="11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5:23" ht="11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ht="11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ht="11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ht="11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5:23" ht="11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5:23" ht="11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5:23" ht="11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5:23" ht="11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5:23" ht="11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5:23" ht="11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5:23" ht="11.2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5:23" ht="11.25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5:23" ht="11.25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5:23" ht="11.25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5:23" ht="11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5:23" ht="11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5:23" ht="11.25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5:23" ht="11.25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5:23" ht="11.25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5:23" ht="11.25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5:23" ht="11.25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5:23" ht="11.2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5:23" ht="11.25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5:23" ht="11.25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5:23" ht="11.25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5:23" ht="11.25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5:23" ht="11.25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5:23" ht="11.2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5:23" ht="11.2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5:23" ht="11.2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5:23" ht="11.2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5:23" ht="11.2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5:23" ht="11.2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5:23" ht="11.2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5:23" ht="11.2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5:23" ht="11.2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5:23" ht="11.2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5:23" ht="11.2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5:23" ht="11.2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5:23" ht="11.2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5:23" ht="11.2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5:23" ht="11.2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5:23" ht="11.2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5:23" ht="11.2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5:23" ht="11.2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5:23" ht="11.2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5:23" ht="11.2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5:23" ht="11.2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5:23" ht="11.2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5:23" ht="11.2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5:23" ht="11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5:23" ht="11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5:23" ht="11.25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5:23" ht="11.25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5:23" ht="11.25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5:23" ht="11.25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5:23" ht="11.25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5:23" ht="11.25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5:23" ht="11.25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5:23" ht="11.25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5:23" ht="11.25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5:23" ht="11.2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5:23" ht="11.2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5:23" ht="11.25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</sheetData>
  <sheetProtection password="CAB7" sheet="1" objects="1" scenarios="1"/>
  <printOptions/>
  <pageMargins left="0.75" right="0.75" top="1" bottom="1" header="0.5" footer="0.5"/>
  <pageSetup fitToHeight="0" fitToWidth="1" orientation="landscape" scale="97" r:id="rId2"/>
  <rowBreaks count="3" manualBreakCount="3">
    <brk id="28" max="15" man="1"/>
    <brk id="57" max="15" man="1"/>
    <brk id="9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2006-06-30T16:39:19Z</cp:lastPrinted>
  <dcterms:created xsi:type="dcterms:W3CDTF">2006-03-21T14:46:47Z</dcterms:created>
  <dcterms:modified xsi:type="dcterms:W3CDTF">2006-06-30T16:39:21Z</dcterms:modified>
  <cp:category/>
  <cp:version/>
  <cp:contentType/>
  <cp:contentStatus/>
</cp:coreProperties>
</file>